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workbookPr defaultThemeVersion="166925"/>
  <mc:AlternateContent xmlns:mc="http://schemas.openxmlformats.org/markup-compatibility/2006">
    <mc:Choice Requires="x15">
      <x15ac:absPath xmlns:x15ac="http://schemas.microsoft.com/office/spreadsheetml/2010/11/ac" url="C:\Users\cfmcquaid\Documents\Guidance\"/>
    </mc:Choice>
  </mc:AlternateContent>
  <bookViews>
    <workbookView xWindow="0" yWindow="0" windowWidth="23040" windowHeight="9732" activeTab="7" xr2:uid="{00000000-000D-0000-FFFF-FFFF00000000}"/>
  </bookViews>
  <sheets>
    <sheet name="Introduction" sheetId="1" r:id="rId1"/>
    <sheet name="Epidemiological model" sheetId="2" r:id="rId2"/>
    <sheet name="Cost model" sheetId="3" r:id="rId3"/>
    <sheet name="Policy options" sheetId="4" r:id="rId4"/>
    <sheet name="Optimum portfolio" sheetId="5" r:id="rId5"/>
    <sheet name="Technical assistance" sheetId="6" r:id="rId6"/>
    <sheet name="Past History" sheetId="7" r:id="rId7"/>
    <sheet name="Limitations" sheetId="8" r:id="rId8"/>
  </sheets>
  <calcPr calcId="171027"/>
</workbook>
</file>

<file path=xl/calcChain.xml><?xml version="1.0" encoding="utf-8"?>
<calcChain xmlns="http://schemas.openxmlformats.org/spreadsheetml/2006/main">
  <c r="G12" i="7" l="1"/>
  <c r="F12" i="7"/>
  <c r="E12" i="7"/>
  <c r="D12" i="7"/>
  <c r="C12" i="7"/>
  <c r="B12" i="7"/>
  <c r="C5" i="7"/>
  <c r="C4" i="7"/>
  <c r="C24" i="6"/>
  <c r="C23" i="6"/>
  <c r="B32" i="3"/>
  <c r="C30" i="3"/>
  <c r="B30" i="3"/>
  <c r="F25" i="3"/>
  <c r="F24" i="3"/>
  <c r="B24" i="3"/>
  <c r="A23" i="3"/>
  <c r="B45" i="2"/>
  <c r="F43" i="2"/>
  <c r="E43" i="2"/>
  <c r="C43" i="2"/>
  <c r="B43" i="2"/>
  <c r="B42" i="2"/>
  <c r="B41" i="2"/>
  <c r="B39" i="2"/>
  <c r="F38" i="2"/>
  <c r="C38" i="2"/>
  <c r="B38" i="2"/>
  <c r="F37" i="2"/>
  <c r="C37" i="2"/>
  <c r="F35" i="2"/>
  <c r="C35" i="2"/>
  <c r="B35" i="2"/>
  <c r="A34" i="2"/>
  <c r="G5" i="1"/>
  <c r="F5" i="1"/>
  <c r="E5" i="1"/>
  <c r="D5" i="1"/>
  <c r="C5" i="1"/>
  <c r="B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000-000001000000}">
      <text>
        <r>
          <rPr>
            <sz val="10"/>
            <color rgb="FF000000"/>
            <rFont val="Arial"/>
          </rPr>
          <t>Including the general model framework, approach to interactions with countries and past applications</t>
        </r>
      </text>
    </comment>
    <comment ref="B5" authorId="0" shapeId="0" xr:uid="{00000000-0006-0000-0000-000002000000}">
      <text>
        <r>
          <rPr>
            <sz val="10"/>
            <color rgb="FF000000"/>
            <rFont val="Arial"/>
          </rPr>
          <t>Prof. Emma McBryde
Australian Institute of Tropical Health and Medicine, James Cook University
emma.mcbryde@jcu.edu.au</t>
        </r>
      </text>
    </comment>
    <comment ref="C5" authorId="0" shapeId="0" xr:uid="{00000000-0006-0000-0000-000003000000}">
      <text>
        <r>
          <rPr>
            <sz val="10"/>
            <color rgb="FF000000"/>
            <rFont val="Arial"/>
          </rPr>
          <t>Dr. Philip Welkhoff, Dr. Anna Bershteyn, Dr. Stewart Chang, Dr. Karyn Sutton, Dr. Bradley Wagner
Institute for Disease Modeling
peckhoff@idmod.org
abershteyn@idmod.org
schang@idmod.org
ksutton@idmod.org
bwagner@idmod.org</t>
        </r>
      </text>
    </comment>
    <comment ref="D5" authorId="0" shapeId="0" xr:uid="{00000000-0006-0000-0000-000004000000}">
      <text>
        <r>
          <rPr>
            <sz val="10"/>
            <color rgb="FF000000"/>
            <rFont val="Arial"/>
          </rPr>
          <t>Anna Roberts
The Burnet Institute
info@optimamodel.com
anna.roberts@burnet.edu.au</t>
        </r>
      </text>
    </comment>
    <comment ref="E5" authorId="0" shapeId="0" xr:uid="{00000000-0006-0000-0000-000005000000}">
      <text>
        <r>
          <rPr>
            <sz val="10"/>
            <color rgb="FF000000"/>
            <rFont val="Arial"/>
          </rPr>
          <t>Dr. Nimalan Arinaminpathy, Dr. Vineet Bhatia
Imperial College London
WHO
nim.pathy@imperial.ac.uk
bhatiav@who.int</t>
        </r>
      </text>
    </comment>
    <comment ref="F5" authorId="0" shapeId="0" xr:uid="{00000000-0006-0000-0000-000006000000}">
      <text>
        <r>
          <rPr>
            <sz val="10"/>
            <color rgb="FF000000"/>
            <rFont val="Arial"/>
          </rPr>
          <t>Dr. Rein Houben, Dr. Carel Pretorius
LSHTM
Avenir Health
rein.houben@lshtm.ac.uk
cpretorius@avenirhealth.org
Users can contact The Global Fund, USAID, LSHTM, and Avenir Health, depending on the purpose of a proposed project.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4" authorId="0" shapeId="0" xr:uid="{00000000-0006-0000-0100-000001000000}">
      <text>
        <r>
          <rPr>
            <sz val="10"/>
            <color rgb="FF000000"/>
            <rFont val="Arial"/>
          </rPr>
          <t>Users can define any age groups by entering the age group breakpoints required. The model structure will then be produced automatically. For example, if stratification of 0-4, 5-14, and 15+ years is required, the user enters the values 5 and 15.</t>
        </r>
      </text>
    </comment>
    <comment ref="C4" authorId="0" shapeId="0" xr:uid="{00000000-0006-0000-0100-000002000000}">
      <text>
        <r>
          <rPr>
            <sz val="10"/>
            <color rgb="FF000000"/>
            <rFont val="Arial"/>
          </rPr>
          <t>Age of each individual is explicitly tracked. Users may specify any population age-pyramid and (non-TB) life expectancy tables and birth rates. Mixing between age-groups can be explicitly specified, as can age dependent care-seeking rates and individual behaviour.</t>
        </r>
      </text>
    </comment>
    <comment ref="D4" authorId="0" shapeId="0" xr:uid="{00000000-0006-0000-0100-000003000000}">
      <text>
        <r>
          <rPr>
            <sz val="10"/>
            <color rgb="FF000000"/>
            <rFont val="Arial"/>
          </rPr>
          <t>Populations can be user-defined by both age structure as well as by high risk groups and/or comorbidity, based on existing disease burden and programs that target specific groups. All populations have age values defined and automatically undergo age-related transitions during simulation.</t>
        </r>
      </text>
    </comment>
    <comment ref="E4" authorId="0" shapeId="0" xr:uid="{00000000-0006-0000-0100-000004000000}">
      <text>
        <r>
          <rPr>
            <sz val="10"/>
            <color rgb="FF000000"/>
            <rFont val="Arial"/>
          </rPr>
          <t>Children (&lt;15 yo) and adults.</t>
        </r>
      </text>
    </comment>
    <comment ref="F4" authorId="0" shapeId="0" xr:uid="{00000000-0006-0000-0100-000005000000}">
      <text>
        <r>
          <rPr>
            <sz val="10"/>
            <color rgb="FF000000"/>
            <rFont val="Arial"/>
          </rPr>
          <t>The model is structured in 5-year age bins, with age bins 0-4, 5-9 and 10-14 having specific parameters for progression of disease and TB mortality.</t>
        </r>
      </text>
    </comment>
    <comment ref="A5" authorId="0" shapeId="0" xr:uid="{00000000-0006-0000-0100-000006000000}">
      <text>
        <r>
          <rPr>
            <sz val="10"/>
            <color rgb="FF000000"/>
            <rFont val="Arial"/>
          </rPr>
          <t>E.g. none, male &amp; female.</t>
        </r>
      </text>
    </comment>
    <comment ref="C5" authorId="0" shapeId="0" xr:uid="{00000000-0006-0000-0100-000007000000}">
      <text>
        <r>
          <rPr>
            <sz val="10"/>
            <color rgb="FF000000"/>
            <rFont val="Arial"/>
          </rPr>
          <t>Sex of each individual is explicitly tracked. Mixing between population groups can be specified in terms of sex (or any collection of properties, eg sex and age). Care seeking rates can be specified by sex, as can other individual behavior.</t>
        </r>
      </text>
    </comment>
    <comment ref="D5" authorId="0" shapeId="0" xr:uid="{00000000-0006-0000-0100-000008000000}">
      <text>
        <r>
          <rPr>
            <sz val="10"/>
            <color rgb="FF000000"/>
            <rFont val="Arial"/>
          </rPr>
          <t>Populations can be user-defined to include sex.</t>
        </r>
      </text>
    </comment>
    <comment ref="A6" authorId="0" shapeId="0" xr:uid="{00000000-0006-0000-0100-000009000000}">
      <text>
        <r>
          <rPr>
            <sz val="10"/>
            <color rgb="FF000000"/>
            <rFont val="Arial"/>
          </rPr>
          <t>E.g. HIV status, ART status, CD4 count.</t>
        </r>
      </text>
    </comment>
    <comment ref="B6" authorId="0" shapeId="0" xr:uid="{00000000-0006-0000-0100-00000A000000}">
      <text>
        <r>
          <rPr>
            <sz val="10"/>
            <color rgb="FF000000"/>
            <rFont val="Arial"/>
          </rPr>
          <t>HIV is incorporated as a co-morbidity or risk stratum. HIV can be further subdivided into ART or no ART. HIV modifies rate of progression to active TB, duration and level of infectiousness, and TB-related mortality rate. ART reduces rate of progression to active TB compared to without ART.</t>
        </r>
      </text>
    </comment>
    <comment ref="C6" authorId="0" shapeId="0" xr:uid="{00000000-0006-0000-0100-00000B000000}">
      <text>
        <r>
          <rPr>
            <sz val="10"/>
            <color rgb="FF000000"/>
            <rFont val="Arial"/>
          </rPr>
          <t>The model tracks HIV and ART status of every individual as well as their CD4 count. 
Age-gender dependent HIV incidence over time is specified as an external input to the model.
CD4 count decline is explicitly modelled as is re-constitution for individuals on effective ART.</t>
        </r>
      </text>
    </comment>
    <comment ref="D6" authorId="0" shapeId="0" xr:uid="{00000000-0006-0000-0100-00000C000000}">
      <text>
        <r>
          <rPr>
            <sz val="10"/>
            <color rgb="FF000000"/>
            <rFont val="Arial"/>
          </rPr>
          <t>HIV+ populations are included as key populations, and can include duplication of other key population i.e Prisoners HIV- and Prisoners HIV+. ART coverage is included as an input parameter for each HIV+ population, allowing the epidemiological effects of both off-ART and on-ART to be included.</t>
        </r>
      </text>
    </comment>
    <comment ref="E6" authorId="0" shapeId="0" xr:uid="{00000000-0006-0000-0100-00000D000000}">
      <text>
        <r>
          <rPr>
            <sz val="10"/>
            <color rgb="FF000000"/>
            <rFont val="Arial"/>
          </rPr>
          <t>Model captures proportion of TB cases co-infected with HIV.</t>
        </r>
      </text>
    </comment>
    <comment ref="F6" authorId="0" shapeId="0" xr:uid="{00000000-0006-0000-0100-00000E000000}">
      <text>
        <r>
          <rPr>
            <sz val="10"/>
            <color rgb="FF000000"/>
            <rFont val="Arial"/>
          </rPr>
          <t>The HIV model structure closely follows that of the UNAIDS’ AIDS Impact Model (AIM) for HIV and ART. 7 CD4 categories are represented &gt;500, 350-500, 250-349, 200-249, 100-199, 50-99 &lt;50 cells per μL. These are further stratified by time on ART. UNAIDS figures on ART enrolment by CD4 is included.</t>
        </r>
      </text>
    </comment>
    <comment ref="A7" authorId="0" shapeId="0" xr:uid="{00000000-0006-0000-0100-00000F000000}">
      <text>
        <r>
          <rPr>
            <sz val="10"/>
            <color rgb="FF000000"/>
            <rFont val="Arial"/>
          </rPr>
          <t>E.g. diabetes, smoking, alcohol.</t>
        </r>
      </text>
    </comment>
    <comment ref="B7" authorId="0" shapeId="0" xr:uid="{00000000-0006-0000-0100-000010000000}">
      <text>
        <r>
          <rPr>
            <sz val="10"/>
            <color rgb="FF000000"/>
            <rFont val="Arial"/>
          </rPr>
          <t>The model explicitly captures any co-morbidity and/or high-risk group. It does so by replicating the model structure for each risk group and modifying relevant model parameters. In addition, the model uses a matrix of population mixing to allow for heterogeneous mixing among different risk groups being considered in the model.</t>
        </r>
      </text>
    </comment>
    <comment ref="C7" authorId="0" shapeId="0" xr:uid="{00000000-0006-0000-0100-000011000000}">
      <text>
        <r>
          <rPr>
            <sz val="10"/>
            <color rgb="FF000000"/>
            <rFont val="Arial"/>
          </rPr>
          <t>The model has a flexible structure for specification of risk groups. Incidence of comorbidities can be specified by age and gender over time to reflect population prevalence. Note, for non-HIV co-morbities increased risk is determined by increased risk of infection.</t>
        </r>
      </text>
    </comment>
    <comment ref="D7" authorId="0" shapeId="0" xr:uid="{00000000-0006-0000-0100-000012000000}">
      <text>
        <r>
          <rPr>
            <sz val="10"/>
            <color rgb="FF000000"/>
            <rFont val="Arial"/>
          </rPr>
          <t>Co-morbidities are included as key populations, as for HIV. Each co-morbidity’s interaction with disease progression and interventions is informed by clinical reports, published literature and national reports.</t>
        </r>
      </text>
    </comment>
    <comment ref="E7" authorId="0" shapeId="0" xr:uid="{00000000-0006-0000-0100-000013000000}">
      <text>
        <r>
          <rPr>
            <sz val="10"/>
            <color rgb="FF000000"/>
            <rFont val="Arial"/>
          </rPr>
          <t>The model incorporates aggregated risk group relating to malnutrition, diabetes, etc.</t>
        </r>
      </text>
    </comment>
    <comment ref="F7" authorId="0" shapeId="0" xr:uid="{00000000-0006-0000-0100-000014000000}">
      <text>
        <r>
          <rPr>
            <sz val="10"/>
            <color rgb="FF000000"/>
            <rFont val="Arial"/>
          </rPr>
          <t>The model does not have explicit risk group structure for other co-morbidities.</t>
        </r>
      </text>
    </comment>
    <comment ref="A8" authorId="0" shapeId="0" xr:uid="{00000000-0006-0000-0100-000015000000}">
      <text>
        <r>
          <rPr>
            <sz val="10"/>
            <color rgb="FF000000"/>
            <rFont val="Arial"/>
          </rPr>
          <t>E.g. DS-TB, RR-TB, MDR-TB, XDR-TB.</t>
        </r>
      </text>
    </comment>
    <comment ref="B8" authorId="0" shapeId="0" xr:uid="{00000000-0006-0000-0100-000016000000}">
      <text>
        <r>
          <rPr>
            <sz val="10"/>
            <color rgb="FF000000"/>
            <rFont val="Arial"/>
          </rPr>
          <t>The model distinguishes up to three strains: DS-, MDR-, and XDR-TB. Drug resistance occurs via two pathways in the model: primary drug resistance (patients infected by transmission of a drug-resistant strain), and acquired drug resistance (due to inadequate, incomplete or poor treatment).</t>
        </r>
      </text>
    </comment>
    <comment ref="C8" authorId="0" shapeId="0" xr:uid="{00000000-0006-0000-0100-000017000000}">
      <text>
        <r>
          <rPr>
            <sz val="10"/>
            <color rgb="FF000000"/>
            <rFont val="Arial"/>
          </rPr>
          <t>The model tracks evolution and transmission of MDR TB. It specifies evolution rates based on drug regimen/adherence and tracks transmitted resistance allowing for reduced transmissibility due to fitness costs. Regimens have a defined efficacy for each of DS TB and MDR TB (accounting for treatment failure for first line drugs).</t>
        </r>
      </text>
    </comment>
    <comment ref="F8" authorId="0" shapeId="0" xr:uid="{00000000-0006-0000-0100-000018000000}">
      <text>
        <r>
          <rPr>
            <sz val="10"/>
            <color rgb="FF000000"/>
            <rFont val="Arial"/>
          </rPr>
          <t>The model is stratified by MDR status. Which applies to infection with MDR, DST, linkage to care and treatment outcome. Acquired and primary MDR are modelled.</t>
        </r>
      </text>
    </comment>
    <comment ref="A9" authorId="0" shapeId="0" xr:uid="{00000000-0006-0000-0100-000019000000}">
      <text>
        <r>
          <rPr>
            <sz val="10"/>
            <color rgb="FF000000"/>
            <rFont val="Arial"/>
          </rPr>
          <t>E.g. for purposes of preventive therapy.</t>
        </r>
      </text>
    </comment>
    <comment ref="B9" authorId="0" shapeId="0" xr:uid="{00000000-0006-0000-0100-00001A000000}">
      <text>
        <r>
          <rPr>
            <sz val="10"/>
            <color rgb="FF000000"/>
            <rFont val="Arial"/>
          </rPr>
          <t>In addition, there are two distinct latency states: early and late latency.</t>
        </r>
      </text>
    </comment>
    <comment ref="C9" authorId="0" shapeId="0" xr:uid="{00000000-0006-0000-0100-00001B000000}">
      <text>
        <r>
          <rPr>
            <sz val="10"/>
            <color rgb="FF000000"/>
            <rFont val="Arial"/>
          </rPr>
          <t>The model distinguishes between latent infection, pre-symptomatic active infection as well as smear-positive, smear-negative and extrapulmonary active symptomatic TB. For latent TB drug therapy can lead to either clearance of infection or delay to activation (according to drug class parameters specified by the user)</t>
        </r>
      </text>
    </comment>
    <comment ref="D9" authorId="0" shapeId="0" xr:uid="{00000000-0006-0000-0100-00001C000000}">
      <text>
        <r>
          <rPr>
            <sz val="10"/>
            <color rgb="FF000000"/>
            <rFont val="Arial"/>
          </rPr>
          <t>Latent TB is included separately to active TB, and is differentiated into early and late latent TB states.</t>
        </r>
      </text>
    </comment>
    <comment ref="E9" authorId="0" shapeId="0" xr:uid="{00000000-0006-0000-0100-00001D000000}">
      <text>
        <r>
          <rPr>
            <sz val="10"/>
            <color rgb="FF000000"/>
            <rFont val="Arial"/>
          </rPr>
          <t>Also incorporates latent infection that would develop active disease in the next two years, detectable by a hypothetical biomarker test.</t>
        </r>
      </text>
    </comment>
    <comment ref="A10" authorId="0" shapeId="0" xr:uid="{00000000-0006-0000-0100-00001E000000}">
      <text>
        <r>
          <rPr>
            <sz val="10"/>
            <color rgb="FF000000"/>
            <rFont val="Arial"/>
          </rPr>
          <t>E.g. private/public/no access. Describe.</t>
        </r>
      </text>
    </comment>
    <comment ref="B10" authorId="0" shapeId="0" xr:uid="{00000000-0006-0000-0100-00001F000000}">
      <text>
        <r>
          <rPr>
            <sz val="10"/>
            <color rgb="FF000000"/>
            <rFont val="Arial"/>
          </rPr>
          <t>In this case, the model structure is retained, and replicated across the different health system structures but the parameter values, such as success rates of treatment, are modified for patients who have reached the point of presenting to the health care system.</t>
        </r>
      </text>
    </comment>
    <comment ref="C10" authorId="0" shapeId="0" xr:uid="{00000000-0006-0000-0100-000020000000}">
      <text>
        <r>
          <rPr>
            <sz val="10"/>
            <color rgb="FF000000"/>
            <rFont val="Arial"/>
          </rPr>
          <t>All diagnostic, care seeking and treatment pathways can distinguish between private and public access. Separate pathways can be defined for each and individuals are tracked according to which system they access.Individuals can also move from one system to another probabilistically according to life events or external health-care system changes/interventions.</t>
        </r>
      </text>
    </comment>
    <comment ref="D10" authorId="0" shapeId="0" xr:uid="{00000000-0006-0000-0100-000021000000}">
      <text>
        <r>
          <rPr>
            <sz val="10"/>
            <color rgb="FF000000"/>
            <rFont val="Arial"/>
          </rPr>
          <t>This can be implicitly modelled by programmatic data coverage, which can define coverage and saturation for each population.</t>
        </r>
      </text>
    </comment>
    <comment ref="E10" authorId="0" shapeId="0" xr:uid="{00000000-0006-0000-0100-000022000000}">
      <text>
        <r>
          <rPr>
            <sz val="10"/>
            <color rgb="FF000000"/>
            <rFont val="Arial"/>
          </rPr>
          <t>Further structure within the private sector has also been captured.</t>
        </r>
      </text>
    </comment>
    <comment ref="B11" authorId="0" shapeId="0" xr:uid="{00000000-0006-0000-0100-000023000000}">
      <text>
        <r>
          <rPr>
            <sz val="10"/>
            <color rgb="FF000000"/>
            <rFont val="Arial"/>
          </rPr>
          <t>Active cases may or may not present themselves to care. For those presenting to care, they could be correctly or incorrectly diagnosed. The regimen each patient commences is determined by the diagnostic group they have been assigned to as a consequence of the strain identification component of their diagnostic process.</t>
        </r>
      </text>
    </comment>
    <comment ref="C11" authorId="0" shapeId="0" xr:uid="{00000000-0006-0000-0100-000024000000}">
      <text>
        <r>
          <rPr>
            <sz val="10"/>
            <color rgb="FF000000"/>
            <rFont val="Arial"/>
          </rPr>
          <t>For an individual the model tracks the onset of symptoms, subsequent care seeking, administration of diagnostics including associated dropout and delays until the initiation of treatment.</t>
        </r>
      </text>
    </comment>
    <comment ref="D11" authorId="0" shapeId="0" xr:uid="{00000000-0006-0000-0100-000025000000}">
      <text>
        <r>
          <rPr>
            <sz val="10"/>
            <color rgb="FF000000"/>
            <rFont val="Arial"/>
          </rPr>
          <t>For active TB, states for undiagnosed, diagnosed, on treatment and recovered are included. Progression between these states are determined by diagnosis, treatment initiation and successful treatment completion rates.</t>
        </r>
      </text>
    </comment>
    <comment ref="E11" authorId="0" shapeId="0" xr:uid="{00000000-0006-0000-0100-000026000000}">
      <text>
        <r>
          <rPr>
            <sz val="10"/>
            <color rgb="FF000000"/>
            <rFont val="Arial"/>
          </rPr>
          <t xml:space="preserve"> The model allows for patient delay; diagnostic delay (over several provider visits before finally being diagnosed); treatment delay; and potential patient ‘dropouts’ between these stages.</t>
        </r>
      </text>
    </comment>
    <comment ref="F11" authorId="0" shapeId="0" xr:uid="{00000000-0006-0000-0100-000027000000}">
      <text>
        <r>
          <rPr>
            <sz val="10"/>
            <color rgb="FF000000"/>
            <rFont val="Arial"/>
          </rPr>
          <t>The model represents case detection with thorough screening of a suspect population, and maps the sensitivity and specifity of the of diagnostic algorithms to this population, followed by linkage to care and treatment success. This is stratified by HIV, treatment history and DR strata.</t>
        </r>
      </text>
    </comment>
    <comment ref="B12" authorId="0" shapeId="0" xr:uid="{00000000-0006-0000-0100-000028000000}">
      <text>
        <r>
          <rPr>
            <sz val="10"/>
            <color rgb="FF000000"/>
            <rFont val="Arial"/>
          </rPr>
          <t>Target groups can be connected to care rapidly if interventions are in place to detect these people and place them into care (e.g. the model allows for targeting of diabetics/ people from rural poor regions). The model is flexible enough to devise new target groups as required for the country.</t>
        </r>
      </text>
    </comment>
    <comment ref="C12" authorId="0" shapeId="0" xr:uid="{00000000-0006-0000-0100-000029000000}">
      <text>
        <r>
          <rPr>
            <sz val="10"/>
            <color rgb="FF000000"/>
            <rFont val="Arial"/>
          </rPr>
          <t>Care seeking, diagnostic availability and sensitivity, and treatment adherence/success rates can be specified according to properties defined in the model (e.g. urban/rural, sex, age, socioeconomic status, geographic location)</t>
        </r>
      </text>
    </comment>
    <comment ref="D12" authorId="0" shapeId="0" xr:uid="{00000000-0006-0000-0100-00002A000000}">
      <text>
        <r>
          <rPr>
            <sz val="10"/>
            <color rgb="FF000000"/>
            <rFont val="Arial"/>
          </rPr>
          <t>Yearly rates for testing and treatment are allowed to vary between patient groups. Multiple screening and diagnostic programs can be defined and be targeted to specific patient groups, such as active case finding in PLHIV only.</t>
        </r>
      </text>
    </comment>
    <comment ref="E12" authorId="0" shapeId="0" xr:uid="{00000000-0006-0000-0100-00002B000000}">
      <text>
        <r>
          <rPr>
            <sz val="10"/>
            <color rgb="FF000000"/>
            <rFont val="Arial"/>
          </rPr>
          <t>Currently varied for urban and rural TB, but can be modified for other groups.</t>
        </r>
      </text>
    </comment>
    <comment ref="F12" authorId="0" shapeId="0" xr:uid="{00000000-0006-0000-0100-00002C000000}">
      <text>
        <r>
          <rPr>
            <sz val="10"/>
            <color rgb="FF000000"/>
            <rFont val="Arial"/>
          </rPr>
          <t>Case detection, linkage to care, and treatment success probabilities are specified by the various TB and HIV strata.</t>
        </r>
      </text>
    </comment>
    <comment ref="A13" authorId="0" shapeId="0" xr:uid="{00000000-0006-0000-0100-00002D000000}">
      <text>
        <r>
          <rPr>
            <sz val="10"/>
            <color rgb="FF000000"/>
            <rFont val="Arial"/>
          </rPr>
          <t>E.g. new, previously treated, failed.</t>
        </r>
      </text>
    </comment>
    <comment ref="B13" authorId="0" shapeId="0" xr:uid="{00000000-0006-0000-0100-00002E000000}">
      <text>
        <r>
          <rPr>
            <sz val="10"/>
            <color rgb="FF000000"/>
            <rFont val="Arial"/>
          </rPr>
          <t>Patients are known to be treatment naïve or treatment experienced.</t>
        </r>
      </text>
    </comment>
    <comment ref="C13" authorId="0" shapeId="0" xr:uid="{00000000-0006-0000-0100-00002F000000}">
      <text>
        <r>
          <rPr>
            <sz val="10"/>
            <color rgb="FF000000"/>
            <rFont val="Arial"/>
          </rPr>
          <t>Individuals are tracked in terms of having had previous active TB, having failed TB treatment previously or having relapsed following treatment. Additionally MDR TB, both evolved during treatment and transmitted are tracked.</t>
        </r>
      </text>
    </comment>
    <comment ref="D13" authorId="0" shapeId="0" xr:uid="{00000000-0006-0000-0100-000030000000}">
      <text>
        <r>
          <rPr>
            <sz val="10"/>
            <color rgb="FF000000"/>
            <rFont val="Arial"/>
          </rPr>
          <t>Both reinfection (following successful treatment) and relapse (failure to complete treatment, including loss-to-followup) are captured by the model dynamics.
The development of drug-resistant strains of TB treatment regimes are also included.</t>
        </r>
      </text>
    </comment>
    <comment ref="F13" authorId="0" shapeId="0" xr:uid="{00000000-0006-0000-0100-000031000000}">
      <text>
        <r>
          <rPr>
            <sz val="10"/>
            <color rgb="FF000000"/>
            <rFont val="Arial"/>
          </rPr>
          <t>The model has categories for treatment naïve and previously treated cases. The model also tracks the history of preventive therapy.</t>
        </r>
      </text>
    </comment>
    <comment ref="A14" authorId="0" shapeId="0" xr:uid="{00000000-0006-0000-0100-000032000000}">
      <text>
        <r>
          <rPr>
            <sz val="10"/>
            <color rgb="FF000000"/>
            <rFont val="Arial"/>
          </rPr>
          <t>E.g. socio-economic status, smoking, drug or alcohol abuse, urban/rural, Roma community, remote groups, immigrants, other (please specify).</t>
        </r>
      </text>
    </comment>
    <comment ref="B14" authorId="0" shapeId="0" xr:uid="{00000000-0006-0000-0100-000033000000}">
      <text>
        <r>
          <rPr>
            <sz val="10"/>
            <color rgb="FF000000"/>
            <rFont val="Arial"/>
          </rPr>
          <t>Socioeconomic status, urban/rural, prisoners, Roma community, remote groups, other.
The model allows for any user-defined population strata. Furthermore, active TB is stratified into smear-positive, smear-negative and extrapulmonary TB. Compartmental stratification includes BCG vaccination, previously treated patients and infection-naïve patients. Treatment compartments are stratified according to whether patients are infectious in early treatment or non-infectious later in their treatment regimen.</t>
        </r>
      </text>
    </comment>
    <comment ref="C14" authorId="0" shapeId="0" xr:uid="{00000000-0006-0000-0100-000034000000}">
      <text>
        <r>
          <rPr>
            <sz val="10"/>
            <color rgb="FF000000"/>
            <rFont val="Arial"/>
          </rPr>
          <t>The model has a flexible structure for stratifying the population into risk groups. Additional commonly applied groups include socioeconomic status, smoking and urban/rural.</t>
        </r>
      </text>
    </comment>
    <comment ref="D14" authorId="0" shapeId="0" xr:uid="{00000000-0006-0000-0100-000035000000}">
      <text>
        <r>
          <rPr>
            <sz val="10"/>
            <color rgb="FF000000"/>
            <rFont val="Arial"/>
          </rPr>
          <t>Population groups can be specified by interest and TB burden. Identification of groups is developed in consultation with the country and can be informed by factors such as: by risk of exposure, epidemiological impact and disease progression, and by programs for specific groups.</t>
        </r>
      </text>
    </comment>
    <comment ref="F14" authorId="0" shapeId="0" xr:uid="{00000000-0006-0000-0100-000036000000}">
      <text>
        <r>
          <rPr>
            <sz val="10"/>
            <color rgb="FF000000"/>
            <rFont val="Arial"/>
          </rPr>
          <t>Risk Group modelling is under development - beta testing by January 2018. Contact the modelling team for more information.</t>
        </r>
      </text>
    </comment>
    <comment ref="B15" authorId="0" shapeId="0" xr:uid="{00000000-0006-0000-0100-000037000000}">
      <text>
        <r>
          <rPr>
            <sz val="10"/>
            <color rgb="FF000000"/>
            <rFont val="Arial"/>
          </rPr>
          <t>The model uses a matrix of population mixing to define the probability of contacts among risk groups.</t>
        </r>
      </text>
    </comment>
    <comment ref="C15" authorId="0" shapeId="0" xr:uid="{00000000-0006-0000-0100-000038000000}">
      <text>
        <r>
          <rPr>
            <sz val="10"/>
            <color rgb="FF000000"/>
            <rFont val="Arial"/>
          </rPr>
          <t>The model allows for specification of explicit migration patterns between populations as well as short term non-homogeneous mixing (e.g. daily movement between workplace, community) between groups.</t>
        </r>
      </text>
    </comment>
    <comment ref="D15" authorId="0" shapeId="0" xr:uid="{00000000-0006-0000-0100-000039000000}">
      <text>
        <r>
          <rPr>
            <sz val="10"/>
            <color rgb="FF000000"/>
            <rFont val="Arial"/>
          </rPr>
          <t>Heterogeneous mixing for infectivity can be included and is weighted to reflect the likelihood of interaction between populations.
Additionally, movement between populations is included, as either age-related transfer (automatically calculated) or other transfers (i.e. incarceration and release rates for prisoner populations, immigration effects).</t>
        </r>
      </text>
    </comment>
    <comment ref="E15" authorId="0" shapeId="0" xr:uid="{00000000-0006-0000-0100-00003A000000}">
      <text>
        <r>
          <rPr>
            <sz val="10"/>
            <color rgb="FF000000"/>
            <rFont val="Arial"/>
          </rPr>
          <t>Semi-random: mixing between (e.g.) urban and rural settings is diminished by a certain factor relative to mixing within these settings</t>
        </r>
      </text>
    </comment>
    <comment ref="F15" authorId="0" shapeId="0" xr:uid="{00000000-0006-0000-0100-00003B000000}">
      <text>
        <r>
          <rPr>
            <sz val="10"/>
            <color rgb="FF000000"/>
            <rFont val="Arial"/>
          </rPr>
          <t>Risk Group modelling is under development - beta testing by January 2018. Contact the modelling team for more information.</t>
        </r>
      </text>
    </comment>
    <comment ref="A17" authorId="0" shapeId="0" xr:uid="{00000000-0006-0000-0100-00003C000000}">
      <text>
        <r>
          <rPr>
            <sz val="10"/>
            <color rgb="FF000000"/>
            <rFont val="Arial"/>
          </rPr>
          <t>I.e. not pre-specified in the epidemiological model. 
E.g. mortality, demographic, prevalence, incidence, other (please specify), none.
What time period is required?</t>
        </r>
      </text>
    </comment>
    <comment ref="B17" authorId="0" shapeId="0" xr:uid="{00000000-0006-0000-0100-00003D000000}">
      <text>
        <r>
          <rPr>
            <sz val="10"/>
            <color rgb="FF000000"/>
            <rFont val="Arial"/>
          </rPr>
          <t>The model automatically downloads from public domain most of the data required for model calibration, therefore data requirements from the country are reduced. Countries may need to provide data on the population size and TB incidence/prevalence of the high-risk population groups considered in the model, depending upon the analysis requested.</t>
        </r>
      </text>
    </comment>
    <comment ref="C17" authorId="0" shapeId="0" xr:uid="{00000000-0006-0000-0100-00003E000000}">
      <text>
        <r>
          <rPr>
            <sz val="10"/>
            <color rgb="FF000000"/>
            <rFont val="Arial"/>
          </rPr>
          <t>Case notifications, disease mortality, prevalence surveys for active TB all stratified by age, gender and HIV status. ARTI studies if available. 
Time periods are those for which quality epi and programmatic data starts to the present day.</t>
        </r>
      </text>
    </comment>
    <comment ref="D17" authorId="0" shapeId="0" xr:uid="{00000000-0006-0000-0100-00003F000000}">
      <text>
        <r>
          <rPr>
            <sz val="10"/>
            <color rgb="FF000000"/>
            <rFont val="Arial"/>
          </rPr>
          <t>Recent notification data for each population for at least 3 years, disaggregated by drug-resistance and smear status. Demographic data: Population sizes, TB-related and non-TB-related mortality rates
Additionally, if available:
Estimates of incidence and prevalence of active TB, ideally disaggregated by population, drug-resistance and smear status.</t>
        </r>
      </text>
    </comment>
    <comment ref="E17" authorId="0" shapeId="0" xr:uid="{00000000-0006-0000-0100-000040000000}">
      <text>
        <r>
          <rPr>
            <sz val="10"/>
            <color rgb="FF000000"/>
            <rFont val="Arial"/>
          </rPr>
          <t>Also estimates Pct MDR. The model can be expanded if further information is available on population structure, e.g. ARTI in urban/rural settings, and TB PAF in given risk groups.</t>
        </r>
      </text>
    </comment>
    <comment ref="F17" authorId="0" shapeId="0" xr:uid="{00000000-0006-0000-0100-000041000000}">
      <text>
        <r>
          <rPr>
            <sz val="10"/>
            <color rgb="FF000000"/>
            <rFont val="Arial"/>
          </rPr>
          <t xml:space="preserve">The model is primarily calibrated to existing date from WHO-GTB, UN population division and UNAIDS. However, all data are reviewed with country stakeholders before calibration, so targets and ranges are agreed. </t>
        </r>
      </text>
    </comment>
    <comment ref="A18" authorId="0" shapeId="0" xr:uid="{00000000-0006-0000-0100-000042000000}">
      <text>
        <r>
          <rPr>
            <sz val="10"/>
            <color rgb="FF000000"/>
            <rFont val="Arial"/>
          </rPr>
          <t>E.g. coverage, treatment success, diagnostic algorithm, healthcare access, linkage to care, under-reporting, notifications, ART coverage, number screened, drug sensitivity testing coverage, BCG coverage.
What time period is required?</t>
        </r>
      </text>
    </comment>
    <comment ref="B18" authorId="0" shapeId="0" xr:uid="{00000000-0006-0000-0100-000043000000}">
      <text>
        <r>
          <rPr>
            <sz val="10"/>
            <color rgb="FF000000"/>
            <rFont val="Arial"/>
          </rPr>
          <t>The details of all baseline programs are required over the time period that they have been implemented. This ultimately needs to be interpreted as a proportion of the target population covered. Number of tests or patients treated under particular programs can be used for this process.</t>
        </r>
      </text>
    </comment>
    <comment ref="C18" authorId="0" shapeId="0" xr:uid="{00000000-0006-0000-0100-000044000000}">
      <text>
        <r>
          <rPr>
            <sz val="10"/>
            <color rgb="FF000000"/>
            <rFont val="Arial"/>
          </rPr>
          <t>Treatment success proportion (DS and MDR)
Diagnostic screening algorithms used and their prevalence at different levels of the health care system (including integration of HIV and TB screening and MDR testing), numbers screened and notifications.
Health care access: Numbers who seek care at different levels (L1, L2, private/public etc.).</t>
        </r>
      </text>
    </comment>
    <comment ref="D18" authorId="0" shapeId="0" xr:uid="{00000000-0006-0000-0100-000045000000}">
      <text>
        <r>
          <rPr>
            <sz val="10"/>
            <color rgb="FF000000"/>
            <rFont val="Arial"/>
          </rPr>
          <t>Notifications
For each testing program:
Diagnostic screening algorithm
(Optional) Test sensitivity and specificity
Estimate of yield (number screened, in addition to those diagnosed) 
For each treatment program:
Drug course and duration
Treatment outcomes (treatment initiation, treatment success rates, treatment failure rates) per drug-resistance strain and population</t>
        </r>
      </text>
    </comment>
    <comment ref="E18" authorId="0" shapeId="0" xr:uid="{00000000-0006-0000-0100-000046000000}">
      <text>
        <r>
          <rPr>
            <sz val="10"/>
            <color rgb="FF000000"/>
            <rFont val="Arial"/>
          </rPr>
          <t>Notifications, diagnostic algorithm, number screened, linkage to care, treatment success.
Notifications of TB and MDR-TB (separately), stratified by new and retreatment cases; diagnostic algorithms; number screened to diagnose 1 TB patient (including bacteriologically negative diagnoses); proportion of diagnoses initiated on treatment; first- and second-line treatment outcomes.</t>
        </r>
      </text>
    </comment>
    <comment ref="F18" authorId="0" shapeId="0" xr:uid="{00000000-0006-0000-0100-000047000000}">
      <text>
        <r>
          <rPr>
            <sz val="10"/>
            <color rgb="FF000000"/>
            <rFont val="Arial"/>
          </rPr>
          <t>Notifications, under-reporting, number screened, diagnostic algorithm, linkage to care, treatment success, DST coverage, BCG coverage, childhood TB. During calibration, these data inputs are generally determined by reviewing reports (e.g. NTP reports, Epi Reviews) and discussions with in-country stakeholders</t>
        </r>
      </text>
    </comment>
    <comment ref="G18" authorId="0" shapeId="0" xr:uid="{00000000-0006-0000-0100-000048000000}">
      <text>
        <r>
          <rPr>
            <sz val="10"/>
            <color rgb="FF000000"/>
            <rFont val="Arial"/>
          </rPr>
          <t>Notifications, HIV co-infection rates, LTFU rates, MDR-TB rates, Treatment success</t>
        </r>
      </text>
    </comment>
    <comment ref="A19" authorId="0" shapeId="0" xr:uid="{00000000-0006-0000-0100-000049000000}">
      <text>
        <r>
          <rPr>
            <sz val="10"/>
            <color rgb="FF000000"/>
            <rFont val="Arial"/>
          </rPr>
          <t>Intervention coverage, intervention impact, current coverage, current impact.</t>
        </r>
      </text>
    </comment>
    <comment ref="B19" authorId="0" shapeId="0" xr:uid="{00000000-0006-0000-0100-00004A000000}">
      <text>
        <r>
          <rPr>
            <sz val="10"/>
            <color rgb="FF000000"/>
            <rFont val="Arial"/>
          </rPr>
          <t>The details of all baseline programs are required over the time period that they have been implemented. This ultimately needs to be interpreted as a proportion of the target population covered. Number of tests or patients treated under particular programs can be used for this process.</t>
        </r>
      </text>
    </comment>
    <comment ref="C19" authorId="0" shapeId="0" xr:uid="{00000000-0006-0000-0100-00004B000000}">
      <text>
        <r>
          <rPr>
            <sz val="10"/>
            <color rgb="FF000000"/>
            <rFont val="Arial"/>
          </rPr>
          <t>Number DS and MDR cases treated (over time).
Number BCG vaccinations administered.
Number of preventative therapy regimens distributed/completed (preferably stratified by HIV status).</t>
        </r>
      </text>
    </comment>
    <comment ref="D19" authorId="0" shapeId="0" xr:uid="{00000000-0006-0000-0100-00004C000000}">
      <text>
        <r>
          <rPr>
            <sz val="10"/>
            <color rgb="FF000000"/>
            <rFont val="Arial"/>
          </rPr>
          <t xml:space="preserve">Overall testing and treatment rates for both active and latent TB, for at least 3 years (and if possible, the same period as the epidemiological data). </t>
        </r>
      </text>
    </comment>
    <comment ref="E19" authorId="0" shapeId="0" xr:uid="{00000000-0006-0000-0100-00004D000000}">
      <text>
        <r>
          <rPr>
            <sz val="10"/>
            <color rgb="FF000000"/>
            <rFont val="Arial"/>
          </rPr>
          <t>Measured or estimated ‘direct impact’ of interventions, e.g. target treatment success, or increase in notifications due to case-finding. If unavailable, can adopt assumptions, but results will be more hypothetical.</t>
        </r>
      </text>
    </comment>
    <comment ref="F19" authorId="0" shapeId="0" xr:uid="{00000000-0006-0000-0100-00004E000000}">
      <text>
        <r>
          <rPr>
            <sz val="10"/>
            <color rgb="FF000000"/>
            <rFont val="Arial"/>
          </rPr>
          <t>The model can directly apply intervention coverages for preventative therapy by HIV status, HH contact tracing, ART prioritization, ACF, and BCG. Other interventions can be designed in the model through discussion with the country. Local data on efficacy of the intervention is highly valuable.</t>
        </r>
      </text>
    </comment>
    <comment ref="A21" authorId="0" shapeId="0" xr:uid="{00000000-0006-0000-0100-00004F000000}">
      <text>
        <r>
          <rPr>
            <sz val="10"/>
            <color rgb="FF000000"/>
            <rFont val="Arial"/>
          </rPr>
          <t>Doe the model provide projected time trends of the same?</t>
        </r>
      </text>
    </comment>
    <comment ref="C21" authorId="0" shapeId="0" xr:uid="{00000000-0006-0000-0100-000050000000}">
      <text>
        <r>
          <rPr>
            <sz val="10"/>
            <color rgb="FF000000"/>
            <rFont val="Arial"/>
          </rPr>
          <t>The model provides these quantities and their time trends, and can be sub-stratified by age, sex, access to care, location, as well as HIV status, ART status and CD4 count.</t>
        </r>
      </text>
    </comment>
    <comment ref="A22" authorId="0" shapeId="0" xr:uid="{00000000-0006-0000-0100-000051000000}">
      <text>
        <r>
          <rPr>
            <sz val="10"/>
            <color rgb="FF000000"/>
            <rFont val="Arial"/>
          </rPr>
          <t>Notified or not.</t>
        </r>
      </text>
    </comment>
    <comment ref="C22" authorId="0" shapeId="0" xr:uid="{00000000-0006-0000-0100-000052000000}">
      <text>
        <r>
          <rPr>
            <sz val="10"/>
            <color rgb="FF000000"/>
            <rFont val="Arial"/>
          </rPr>
          <t>The model outputs the number of individuals initiating and currently on treatment, and can be sub-stratified into notified and not, as well as the drug regimen they receive.</t>
        </r>
      </text>
    </comment>
    <comment ref="A23" authorId="0" shapeId="0" xr:uid="{00000000-0006-0000-0100-000053000000}">
      <text>
        <r>
          <rPr>
            <sz val="10"/>
            <color rgb="FF000000"/>
            <rFont val="Arial"/>
          </rPr>
          <t>Drug sensitive and drug resistant</t>
        </r>
      </text>
    </comment>
    <comment ref="C23" authorId="0" shapeId="0" xr:uid="{00000000-0006-0000-0100-000054000000}">
      <text>
        <r>
          <rPr>
            <sz val="10"/>
            <color rgb="FF000000"/>
            <rFont val="Arial"/>
          </rPr>
          <t>The model explicitly accounts for the diagnostic pathway from DS to MDR testing, and MDR tests and DS tests are tracked separately. Number of tests may be also output by type and whether they identify DS or MDR, (e.g. GeneXpert, TB LAM).</t>
        </r>
      </text>
    </comment>
    <comment ref="A24" authorId="0" shapeId="0" xr:uid="{00000000-0006-0000-0100-000055000000}">
      <text>
        <r>
          <rPr>
            <sz val="10"/>
            <color rgb="FF000000"/>
            <rFont val="Arial"/>
          </rPr>
          <t>I.e. false positives.</t>
        </r>
      </text>
    </comment>
    <comment ref="C24" authorId="0" shapeId="0" xr:uid="{00000000-0006-0000-0100-000056000000}">
      <text>
        <r>
          <rPr>
            <sz val="10"/>
            <color rgb="FF000000"/>
            <rFont val="Arial"/>
          </rPr>
          <t>All diagnostics include a specificity which determines rates of false positivity and false positive numbers may be output from the model.</t>
        </r>
      </text>
    </comment>
    <comment ref="D24" authorId="0" shapeId="0" xr:uid="{00000000-0006-0000-0100-000057000000}">
      <text>
        <r>
          <rPr>
            <sz val="10"/>
            <color rgb="FF000000"/>
            <rFont val="Arial"/>
          </rPr>
          <t xml:space="preserve">It also provides false negatives (people with TB that were not diagnosed), if diagnostic sensitivity and specificity were provided.
</t>
        </r>
      </text>
    </comment>
    <comment ref="E24" authorId="0" shapeId="0" xr:uid="{00000000-0006-0000-0100-000058000000}">
      <text>
        <r>
          <rPr>
            <sz val="10"/>
            <color rgb="FF000000"/>
            <rFont val="Arial"/>
          </rPr>
          <t>Under development.</t>
        </r>
      </text>
    </comment>
    <comment ref="A25" authorId="0" shapeId="0" xr:uid="{00000000-0006-0000-0100-000059000000}">
      <text>
        <r>
          <rPr>
            <sz val="10"/>
            <color rgb="FF000000"/>
            <rFont val="Arial"/>
          </rPr>
          <t>I.e. case detection rate.</t>
        </r>
      </text>
    </comment>
    <comment ref="C25" authorId="0" shapeId="0" xr:uid="{00000000-0006-0000-0100-00005A000000}">
      <text>
        <r>
          <rPr>
            <sz val="10"/>
            <color rgb="FF000000"/>
            <rFont val="Arial"/>
          </rPr>
          <t>The model provides the number diagnosed, initiated on treatment, as well as the total number of incident active cases over time.</t>
        </r>
      </text>
    </comment>
    <comment ref="A26" authorId="0" shapeId="0" xr:uid="{00000000-0006-0000-0100-00005B000000}">
      <text>
        <r>
          <rPr>
            <sz val="10"/>
            <color rgb="FF000000"/>
            <rFont val="Arial"/>
          </rPr>
          <t>Including IPT.</t>
        </r>
      </text>
    </comment>
    <comment ref="C26" authorId="0" shapeId="0" xr:uid="{00000000-0006-0000-0100-00005C000000}">
      <text>
        <r>
          <rPr>
            <sz val="10"/>
            <color rgb="FF000000"/>
            <rFont val="Arial"/>
          </rPr>
          <t>The model outputs number initiating and currently receiving treatment for latent TB. This can be sub-stratified in terms of age, sex, HIV status, ART status and CD4 count.</t>
        </r>
      </text>
    </comment>
    <comment ref="B27" authorId="0" shapeId="0" xr:uid="{00000000-0006-0000-0100-00005D000000}">
      <text>
        <r>
          <rPr>
            <sz val="10"/>
            <color rgb="FF000000"/>
            <rFont val="Arial"/>
          </rPr>
          <t>QALYs gained.</t>
        </r>
      </text>
    </comment>
    <comment ref="C27" authorId="0" shapeId="0" xr:uid="{00000000-0006-0000-0100-00005E000000}">
      <text>
        <r>
          <rPr>
            <sz val="10"/>
            <color rgb="FF000000"/>
            <rFont val="Arial"/>
          </rPr>
          <t>The model can provide DALYs averted and QALYs gained at the population level by comparison with an otherwise equivalent counterfactual model.</t>
        </r>
      </text>
    </comment>
    <comment ref="D27" authorId="0" shapeId="0" xr:uid="{00000000-0006-0000-0100-00005F000000}">
      <text>
        <r>
          <rPr>
            <sz val="10"/>
            <color rgb="FF000000"/>
            <rFont val="Arial"/>
          </rPr>
          <t>Currently it does not, but is being extended to include these metrics.</t>
        </r>
      </text>
    </comment>
    <comment ref="E27" authorId="0" shapeId="0" xr:uid="{00000000-0006-0000-0100-000060000000}">
      <text>
        <r>
          <rPr>
            <sz val="10"/>
            <color rgb="FF000000"/>
            <rFont val="Arial"/>
          </rPr>
          <t>Currently DALYs but QALYs also available.</t>
        </r>
      </text>
    </comment>
    <comment ref="F27" authorId="0" shapeId="0" xr:uid="{00000000-0006-0000-0100-000061000000}">
      <text>
        <r>
          <rPr>
            <sz val="10"/>
            <color rgb="FF000000"/>
            <rFont val="Arial"/>
          </rPr>
          <t>DALYs averted.</t>
        </r>
      </text>
    </comment>
    <comment ref="A28" authorId="0" shapeId="0" xr:uid="{00000000-0006-0000-0100-000062000000}">
      <text>
        <r>
          <rPr>
            <sz val="10"/>
            <color rgb="FF000000"/>
            <rFont val="Arial"/>
          </rPr>
          <t>E.g. GeneXpert machines and cartridges.</t>
        </r>
      </text>
    </comment>
    <comment ref="C28" authorId="0" shapeId="0" xr:uid="{00000000-0006-0000-0100-000063000000}">
      <text>
        <r>
          <rPr>
            <sz val="10"/>
            <color rgb="FF000000"/>
            <rFont val="Arial"/>
          </rPr>
          <t>The model provides the number and type of diagnostic tests administered (Gene Xpert, TB LAM etc).</t>
        </r>
      </text>
    </comment>
    <comment ref="F28" authorId="0" shapeId="0" xr:uid="{00000000-0006-0000-0100-000064000000}">
      <text>
        <r>
          <rPr>
            <sz val="10"/>
            <color rgb="FF000000"/>
            <rFont val="Arial"/>
          </rPr>
          <t>The model provides an estimate for each different test, or a total.</t>
        </r>
      </text>
    </comment>
    <comment ref="A29" authorId="0" shapeId="0" xr:uid="{00000000-0006-0000-0100-000065000000}">
      <text>
        <r>
          <rPr>
            <sz val="10"/>
            <color rgb="FF000000"/>
            <rFont val="Arial"/>
          </rPr>
          <t>E.g. by HIV/ART status, drug resistance status, treatment history.</t>
        </r>
      </text>
    </comment>
    <comment ref="C29" authorId="0" shapeId="0" xr:uid="{00000000-0006-0000-0100-000066000000}">
      <text>
        <r>
          <rPr>
            <sz val="10"/>
            <color rgb="FF000000"/>
            <rFont val="Arial"/>
          </rPr>
          <t>All model outputs can be presented for subgroups (HIV/ART status, CD4 level, treatment history, sex, age, urban/rural, socio-economic status)</t>
        </r>
      </text>
    </comment>
    <comment ref="C31" authorId="0" shapeId="0" xr:uid="{00000000-0006-0000-0100-000067000000}">
      <text>
        <r>
          <rPr>
            <sz val="10"/>
            <color rgb="FF000000"/>
            <rFont val="Arial"/>
          </rPr>
          <t>The model may be simultaneously calibrated to national and sub-national level data.</t>
        </r>
      </text>
    </comment>
    <comment ref="D31" authorId="0" shapeId="0" xr:uid="{00000000-0006-0000-0100-000068000000}">
      <text>
        <r>
          <rPr>
            <sz val="10"/>
            <color rgb="FF000000"/>
            <rFont val="Arial"/>
          </rPr>
          <t>The data used by order of priority is national reports. If these are unavailable, then regional reports before resorting to global estimates.</t>
        </r>
      </text>
    </comment>
    <comment ref="E31" authorId="0" shapeId="0" xr:uid="{00000000-0006-0000-0100-000069000000}">
      <text>
        <r>
          <rPr>
            <sz val="10"/>
            <color rgb="FF000000"/>
            <rFont val="Arial"/>
          </rPr>
          <t>The model currently calibrated separately to 11 SEARO countries.</t>
        </r>
      </text>
    </comment>
    <comment ref="F31" authorId="0" shapeId="0" xr:uid="{00000000-0006-0000-0100-00006A000000}">
      <text>
        <r>
          <rPr>
            <sz val="10"/>
            <color rgb="FF000000"/>
            <rFont val="Arial"/>
          </rPr>
          <t>To the extent that data are available</t>
        </r>
      </text>
    </comment>
    <comment ref="A32" authorId="0" shapeId="0" xr:uid="{00000000-0006-0000-0100-00006B000000}">
      <text>
        <r>
          <rPr>
            <sz val="10"/>
            <color rgb="FF000000"/>
            <rFont val="Arial"/>
          </rPr>
          <t>E.g. automatic, manual, either, both. If an algorithm is used for calibration, describe this algorithm.</t>
        </r>
      </text>
    </comment>
    <comment ref="B32" authorId="0" shapeId="0" xr:uid="{00000000-0006-0000-0100-00006C000000}">
      <text>
        <r>
          <rPr>
            <sz val="10"/>
            <color rgb="FF000000"/>
            <rFont val="Arial"/>
          </rPr>
          <t>Manual and automatic calibration are available. Automatic calibration is sometimes limited by run-time, if many strata are requested and many uncertainty parameters need to be estimated.</t>
        </r>
      </text>
    </comment>
    <comment ref="C32" authorId="0" shapeId="0" xr:uid="{00000000-0006-0000-0100-00006D000000}">
      <text>
        <r>
          <rPr>
            <sz val="10"/>
            <color rgb="FF000000"/>
            <rFont val="Arial"/>
          </rPr>
          <t>Calibration is done formally through bayesian inference after specification of a likelihood function incorporating incidence/prevalence, mortality and ARTI data.
In the inference procedure, various parameter sampling algorithms are employed including but not limited to latin-hypercube-sampling and incremental mixture importance sampling.</t>
        </r>
      </text>
    </comment>
    <comment ref="D32" authorId="0" shapeId="0" xr:uid="{00000000-0006-0000-0100-00006E000000}">
      <text>
        <r>
          <rPr>
            <sz val="10"/>
            <color rgb="FF000000"/>
            <rFont val="Arial"/>
          </rPr>
          <t>Calibration is performed through a mix of manual and automated processes. A stochastic gradient descent algorithm is used during the automated process to give a near estimate, from which manual improvements are then made.</t>
        </r>
      </text>
    </comment>
    <comment ref="E32" authorId="0" shapeId="0" xr:uid="{00000000-0006-0000-0100-00006F000000}">
      <text>
        <r>
          <rPr>
            <sz val="10"/>
            <color rgb="FF000000"/>
            <rFont val="Arial"/>
          </rPr>
          <t>Computer algorithm using Bayesian melding.</t>
        </r>
      </text>
    </comment>
    <comment ref="F32" authorId="0" shapeId="0" xr:uid="{00000000-0006-0000-0100-000070000000}">
      <text>
        <r>
          <rPr>
            <sz val="10"/>
            <color rgb="FF000000"/>
            <rFont val="Arial"/>
          </rPr>
          <t>It is a systematic but manual approach. A Bayesian method (the IMIS method) is available in beta mode and will soon be deployed for general use through a cloud based interface.</t>
        </r>
      </text>
    </comment>
    <comment ref="A33" authorId="0" shapeId="0" xr:uid="{00000000-0006-0000-0100-000071000000}">
      <text>
        <r>
          <rPr>
            <sz val="10"/>
            <color rgb="FF000000"/>
            <rFont val="Arial"/>
          </rPr>
          <t>What period is the model calibrated to?
Describe common calibration targets and sources of evidence used. In particular, link this to the model structure as described above.</t>
        </r>
      </text>
    </comment>
    <comment ref="B33" authorId="0" shapeId="0" xr:uid="{00000000-0006-0000-0100-000072000000}">
      <text>
        <r>
          <rPr>
            <sz val="10"/>
            <color rgb="FF000000"/>
            <rFont val="Arial"/>
          </rPr>
          <t>1990 – present.
The model is calibrated against WHO GTB data on incidence, mortality and case notifications. WHO GTB prevalence data are used as a cross validation of the process of fitting to incidence.</t>
        </r>
      </text>
    </comment>
    <comment ref="C33" authorId="0" shapeId="0" xr:uid="{00000000-0006-0000-0100-000073000000}">
      <text>
        <r>
          <rPr>
            <sz val="10"/>
            <color rgb="FF000000"/>
            <rFont val="Arial"/>
          </rPr>
          <t>The model is calibrated to mortality and incidence/prevalence trends. This is done for any period for which quality data exists (typically 1990s to present day).
Common targets, in addition to overall incidence, mortality and prevalence trends, include HIV prevalence and ART coverage and proportion of active TB incidence and mortality which is HIV+.
Additional targets include numbers screened or diagnosed and initiated on TB (DS and MDR) treatment.</t>
        </r>
      </text>
    </comment>
    <comment ref="D33" authorId="0" shapeId="0" xr:uid="{00000000-0006-0000-0100-000074000000}">
      <text>
        <r>
          <rPr>
            <sz val="10"/>
            <color rgb="FF000000"/>
            <rFont val="Arial"/>
          </rPr>
          <t>This is determined by available country data and estimates (typically using minimum of 15 years from the current year).
Typically, the model is calibrated matching to:
-notifications 
-estimated prevalence of active TB
-total estimated incidence
- total TB-related deaths</t>
        </r>
      </text>
    </comment>
    <comment ref="E33" authorId="0" shapeId="0" xr:uid="{00000000-0006-0000-0100-000075000000}">
      <text>
        <r>
          <rPr>
            <sz val="10"/>
            <color rgb="FF000000"/>
            <rFont val="Arial"/>
          </rPr>
          <t>Whatever historical trends are available in given country setting: typically (for SEARO countries) trends in epi indicators since the scale-up of DOTS programmes.
Epi indicators include incidence, prevalence, notifications, stratified by drug sensitivity, treatment history and HIV status.</t>
        </r>
      </text>
    </comment>
    <comment ref="F33" authorId="0" shapeId="0" xr:uid="{00000000-0006-0000-0100-000076000000}">
      <text>
        <r>
          <rPr>
            <sz val="10"/>
            <color rgb="FF000000"/>
            <rFont val="Arial"/>
          </rPr>
          <t xml:space="preserve">Historical trends are matched with more weight put on recent data. Survey results that are of high quality are given more weight than those programmatic estimates.  Operational data for numbers screened for TB and other data that the NTP might hold from research studies (e.g. prevalence of latent infection) are highly valued. </t>
        </r>
      </text>
    </comment>
    <comment ref="A34" authorId="0" shapeId="0" xr:uid="{00000000-0006-0000-0100-000077000000}">
      <text>
        <r>
          <rPr>
            <sz val="10"/>
            <color rgb="FF000000"/>
            <rFont val="Arial"/>
          </rPr>
          <t>As defined by ISPOR</t>
        </r>
      </text>
    </comment>
    <comment ref="A35" authorId="0" shapeId="0" xr:uid="{00000000-0006-0000-0100-000078000000}">
      <text>
        <r>
          <rPr>
            <sz val="10"/>
            <color rgb="FF000000"/>
            <rFont val="Arial"/>
          </rPr>
          <t>E.g. peer-reviewed papers or appendices. Provide references or download links.</t>
        </r>
      </text>
    </comment>
    <comment ref="B35" authorId="0" shapeId="0" xr:uid="{00000000-0006-0000-0100-000079000000}">
      <text>
        <r>
          <rPr>
            <sz val="10"/>
            <color rgb="FF000000"/>
            <rFont val="Arial"/>
          </rPr>
          <t>Trauer J, Ragonnet R, Doan T, McBryde E. Modular programming for tuberculosis control, the “AuTuMN” platform. BMC Infectious Diseases (2017) 17:546
and
Trauer, J. M., Denholm, J. T., &amp; McBryde, E. S. (2014). Construction of a mathematical model for tuberculosis transmission in highly endemic regions of the Asia-pacific. Journal of Theoretical Biology, 358, 74–84.
along with other publications related to specific model features (e.g. multi-strain analyses, latency structures).</t>
        </r>
      </text>
    </comment>
    <comment ref="C35" authorId="0" shapeId="0" xr:uid="{00000000-0006-0000-0100-00007A000000}">
      <text>
        <r>
          <rPr>
            <sz val="10"/>
            <color rgb="FF000000"/>
            <rFont val="Arial"/>
          </rPr>
          <t>Documentation is available through:
Appendices in Peer reviewed papers as well as online technical documentation:
http://www.idmod.org/documentation</t>
        </r>
      </text>
    </comment>
    <comment ref="D35" authorId="0" shapeId="0" xr:uid="{00000000-0006-0000-0100-00007B000000}">
      <text>
        <r>
          <rPr>
            <sz val="10"/>
            <color rgb="FF000000"/>
            <rFont val="Arial"/>
          </rPr>
          <t>The epidemiological model is in the process of submission to a peer-reviewed paper. It is currently also contained in the Technical Annex of a country application:
Optimizing investments in Belarus' Tuberculosis response.</t>
        </r>
      </text>
    </comment>
    <comment ref="E35" authorId="0" shapeId="0" xr:uid="{00000000-0006-0000-0100-00007C000000}">
      <text>
        <r>
          <rPr>
            <sz val="10"/>
            <color rgb="FF000000"/>
            <rFont val="Arial"/>
          </rPr>
          <t>Manuscript currently in preparation.</t>
        </r>
      </text>
    </comment>
    <comment ref="F35" authorId="0" shapeId="0" xr:uid="{00000000-0006-0000-0100-00007D000000}">
      <text>
        <r>
          <rPr>
            <sz val="10"/>
            <color rgb="FF000000"/>
            <rFont val="Arial"/>
          </rPr>
          <t>Houben RM et al, TIME Impact - a new user-friendly tuberculosis (TB) model to inform TB policy decisions, BMC Med. 2016 Mar 24;14:56.
https://bmcmedicine.biomedcentral.com/articles/10.1186/s12916-016-0608-4
Or:
www.timemodelling.com</t>
        </r>
      </text>
    </comment>
    <comment ref="C36" authorId="0" shapeId="0" xr:uid="{00000000-0006-0000-0100-00007E000000}">
      <text>
        <r>
          <rPr>
            <sz val="10"/>
            <color rgb="FF000000"/>
            <rFont val="Arial"/>
          </rPr>
          <t>Sources for parameters are provided in peer reviewed papers. Ranges are given in online technical documentation.</t>
        </r>
      </text>
    </comment>
    <comment ref="D36" authorId="0" shapeId="0" xr:uid="{00000000-0006-0000-0100-00007F000000}">
      <text>
        <r>
          <rPr>
            <sz val="10"/>
            <color rgb="FF000000"/>
            <rFont val="Arial"/>
          </rPr>
          <t>This will be included in the peer-reviewed paper.</t>
        </r>
      </text>
    </comment>
    <comment ref="E36" authorId="0" shapeId="0" xr:uid="{00000000-0006-0000-0100-000080000000}">
      <text>
        <r>
          <rPr>
            <sz val="10"/>
            <color rgb="FF000000"/>
            <rFont val="Arial"/>
          </rPr>
          <t>In draft manuscript.</t>
        </r>
      </text>
    </comment>
    <comment ref="A37" authorId="0" shapeId="0" xr:uid="{00000000-0006-0000-0100-000081000000}">
      <text>
        <r>
          <rPr>
            <sz val="10"/>
            <color rgb="FF000000"/>
            <rFont val="Arial"/>
          </rPr>
          <t>I.e. that can be read and understood by non-modellers. Provide references or download links.</t>
        </r>
      </text>
    </comment>
    <comment ref="B37" authorId="0" shapeId="0" xr:uid="{00000000-0006-0000-0100-000082000000}">
      <text>
        <r>
          <rPr>
            <sz val="10"/>
            <color rgb="FF000000"/>
            <rFont val="Arial"/>
          </rPr>
          <t>Not yet available.</t>
        </r>
      </text>
    </comment>
    <comment ref="C37" authorId="0" shapeId="0" xr:uid="{00000000-0006-0000-0100-000083000000}">
      <text>
        <r>
          <rPr>
            <sz val="10"/>
            <color rgb="FF000000"/>
            <rFont val="Arial"/>
          </rPr>
          <t>Non-technical documentation is provided in the overview section which links to the more technical documentation.</t>
        </r>
      </text>
    </comment>
    <comment ref="A38" authorId="0" shapeId="0" xr:uid="{00000000-0006-0000-0100-000084000000}">
      <text>
        <r>
          <rPr>
            <sz val="10"/>
            <color rgb="FF000000"/>
            <rFont val="Arial"/>
          </rPr>
          <t>Provide download links. If unavailable, how can the model be accessed and by whom?</t>
        </r>
      </text>
    </comment>
    <comment ref="B38" authorId="0" shapeId="0" xr:uid="{00000000-0006-0000-0100-000085000000}">
      <text>
        <r>
          <rPr>
            <sz val="10"/>
            <color rgb="FF000000"/>
            <rFont val="Arial"/>
          </rPr>
          <t>See also https://github.com/jtrauer/AuTuMN_framework</t>
        </r>
      </text>
    </comment>
    <comment ref="C38" authorId="0" shapeId="0" xr:uid="{00000000-0006-0000-0100-000086000000}">
      <text>
        <r>
          <rPr>
            <sz val="10"/>
            <color rgb="FF000000"/>
            <rFont val="Arial"/>
          </rPr>
          <t>The model is freely available and may be downloaded</t>
        </r>
      </text>
    </comment>
    <comment ref="D38" authorId="0" shapeId="0" xr:uid="{00000000-0006-0000-0100-000087000000}">
      <text>
        <r>
          <rPr>
            <sz val="10"/>
            <color rgb="FF000000"/>
            <rFont val="Arial"/>
          </rPr>
          <t>Pending manuscript submission and peer-review.</t>
        </r>
      </text>
    </comment>
    <comment ref="E38" authorId="0" shapeId="0" xr:uid="{00000000-0006-0000-0100-000088000000}">
      <text>
        <r>
          <rPr>
            <sz val="10"/>
            <color rgb="FF000000"/>
            <rFont val="Arial"/>
          </rPr>
          <t>Pending manuscript submission and peer review.</t>
        </r>
      </text>
    </comment>
    <comment ref="A39" authorId="0" shapeId="0" xr:uid="{00000000-0006-0000-0100-000089000000}">
      <text>
        <r>
          <rPr>
            <sz val="10"/>
            <color rgb="FF000000"/>
            <rFont val="Arial"/>
          </rPr>
          <t>Is the code open to modification by users?</t>
        </r>
      </text>
    </comment>
    <comment ref="B39" authorId="0" shapeId="0" xr:uid="{00000000-0006-0000-0100-00008A000000}">
      <text>
        <r>
          <rPr>
            <sz val="10"/>
            <color rgb="FF000000"/>
            <rFont val="Arial"/>
          </rPr>
          <t>See also https://github.com/jtrauer/AuTuMN_framework</t>
        </r>
      </text>
    </comment>
    <comment ref="C39" authorId="0" shapeId="0" xr:uid="{00000000-0006-0000-0100-00008B000000}">
      <text>
        <r>
          <rPr>
            <sz val="10"/>
            <color rgb="FF000000"/>
            <rFont val="Arial"/>
          </rPr>
          <t>The source code is freely available to use, modify and review under the Creative Commons Attribution-Noncommerical-ShareAlike 4.0 license
https://creativecommons.org/licenses/by-nc-sa/4.0/legalcode</t>
        </r>
      </text>
    </comment>
    <comment ref="D39" authorId="0" shapeId="0" xr:uid="{00000000-0006-0000-0100-00008C000000}">
      <text>
        <r>
          <rPr>
            <sz val="10"/>
            <color rgb="FF000000"/>
            <rFont val="Arial"/>
          </rPr>
          <t>The model is currently not publicly available.</t>
        </r>
      </text>
    </comment>
    <comment ref="E39" authorId="0" shapeId="0" xr:uid="{00000000-0006-0000-0100-00008D000000}">
      <text>
        <r>
          <rPr>
            <sz val="10"/>
            <color rgb="FF000000"/>
            <rFont val="Arial"/>
          </rPr>
          <t>Pending manuscript submission and peer review</t>
        </r>
      </text>
    </comment>
    <comment ref="F39" authorId="0" shapeId="0" xr:uid="{00000000-0006-0000-0100-00008E000000}">
      <text>
        <r>
          <rPr>
            <sz val="10"/>
            <color rgb="FF000000"/>
            <rFont val="Arial"/>
          </rPr>
          <t>It is open source by agreement, but not modifiable by general users. However, all feedback and improvements are considered and included in the newer versions of the model where possible.</t>
        </r>
      </text>
    </comment>
    <comment ref="B40" authorId="0" shapeId="0" xr:uid="{00000000-0006-0000-0100-00008F000000}">
      <text>
        <r>
          <rPr>
            <sz val="10"/>
            <color rgb="FF000000"/>
            <rFont val="Arial"/>
          </rPr>
          <t>Currently on a local computer. Web-based GUI will soon be available.</t>
        </r>
      </text>
    </comment>
    <comment ref="C40" authorId="0" shapeId="0" xr:uid="{00000000-0006-0000-0100-000090000000}">
      <text>
        <r>
          <rPr>
            <sz val="10"/>
            <color rgb="FF000000"/>
            <rFont val="Arial"/>
          </rPr>
          <t>The model is not web based, it is designed to be run both locally and on remote computing environments.</t>
        </r>
      </text>
    </comment>
    <comment ref="D40" authorId="0" shapeId="0" xr:uid="{00000000-0006-0000-0100-000091000000}">
      <text>
        <r>
          <rPr>
            <sz val="10"/>
            <color rgb="FF000000"/>
            <rFont val="Arial"/>
          </rPr>
          <t>The model currently operates only on local machines.</t>
        </r>
      </text>
    </comment>
    <comment ref="F40" authorId="0" shapeId="0" xr:uid="{00000000-0006-0000-0100-000092000000}">
      <text>
        <r>
          <rPr>
            <sz val="10"/>
            <color rgb="FF000000"/>
            <rFont val="Arial"/>
          </rPr>
          <t>It is currently laptop/desktop based. The model’s host software (Spectrum) is migrating to an internet-based platform; at that point, the model will become available as a web-based application. This is projected for late 2017 or 2018.</t>
        </r>
      </text>
    </comment>
    <comment ref="A41" authorId="0" shapeId="0" xr:uid="{00000000-0006-0000-0100-000093000000}">
      <text>
        <r>
          <rPr>
            <sz val="10"/>
            <color rgb="FF000000"/>
            <rFont val="Arial"/>
          </rPr>
          <t>Face validity:
E.g. through peer-review publication. Summarise the outcome of the evaluation and/or provide references.</t>
        </r>
      </text>
    </comment>
    <comment ref="B41" authorId="0" shapeId="0" xr:uid="{00000000-0006-0000-0100-000094000000}">
      <text>
        <r>
          <rPr>
            <sz val="10"/>
            <color rgb="FF000000"/>
            <rFont val="Arial"/>
          </rPr>
          <t>Through peer-review publication 
Trauer J, Ragonnet R, Doan T, McBryde E. Modular programming for tuberculosis control, the “AuTuMN” platform. BMC Infectious Diseases (2017) 17:546</t>
        </r>
      </text>
    </comment>
    <comment ref="C41" authorId="0" shapeId="0" xr:uid="{00000000-0006-0000-0100-000095000000}">
      <text>
        <r>
          <rPr>
            <sz val="10"/>
            <color rgb="FF000000"/>
            <rFont val="Arial"/>
          </rPr>
          <t>The model has been published in peer-reviewed journals.
http://www.thelancet.com/journals/langlo/article/PIIS2214-109X(16)301
https://bmcmedicine.biomedcentral.com/articles/10.1186/s12916-015-0341-4"</t>
        </r>
      </text>
    </comment>
    <comment ref="D41" authorId="0" shapeId="0" xr:uid="{00000000-0006-0000-0100-000096000000}">
      <text>
        <r>
          <rPr>
            <sz val="10"/>
            <color rgb="FF000000"/>
            <rFont val="Arial"/>
          </rPr>
          <t>This process has currently not been performed.</t>
        </r>
      </text>
    </comment>
    <comment ref="E41" authorId="0" shapeId="0" xr:uid="{00000000-0006-0000-0100-000097000000}">
      <text>
        <r>
          <rPr>
            <sz val="10"/>
            <color rgb="FF000000"/>
            <rFont val="Arial"/>
          </rPr>
          <t>Face validity checks were performed by two independent reviewers during the application of the model for SEARO ministerial meeting in March 2017. More in-depth peer review to follow when manuscript is submitted.</t>
        </r>
      </text>
    </comment>
    <comment ref="F41" authorId="0" shapeId="0" xr:uid="{00000000-0006-0000-0100-000098000000}">
      <text>
        <r>
          <rPr>
            <sz val="10"/>
            <color rgb="FF000000"/>
            <rFont val="Arial"/>
          </rPr>
          <t>The model has been reviewed in several ways. Both the model itself and work performed with the model have been published in high-impact peer-reviewed journals. The model was reviewed during the WHO’s post 2015 modelling exercise, coordinated by TB-MAC.</t>
        </r>
      </text>
    </comment>
    <comment ref="A42" authorId="0" shapeId="0" xr:uid="{00000000-0006-0000-0100-000099000000}">
      <text>
        <r>
          <rPr>
            <sz val="10"/>
            <color rgb="FF000000"/>
            <rFont val="Arial"/>
          </rPr>
          <t>Describe the process and outcome.</t>
        </r>
      </text>
    </comment>
    <comment ref="B42" authorId="0" shapeId="0" xr:uid="{00000000-0006-0000-0100-00009A000000}">
      <text>
        <r>
          <rPr>
            <sz val="10"/>
            <color rgb="FF000000"/>
            <rFont val="Arial"/>
          </rPr>
          <t>Through peer-review publication by external reviewers who have reviewed the source code in an open-source repository.</t>
        </r>
      </text>
    </comment>
    <comment ref="C42" authorId="0" shapeId="0" xr:uid="{00000000-0006-0000-0100-00009B000000}">
      <text>
        <r>
          <rPr>
            <sz val="10"/>
            <color rgb="FF000000"/>
            <rFont val="Arial"/>
          </rPr>
          <t>IDM has research, software development and software test departments which work collaboratively on model development. This involves developing specific implementation and (statistical) scientific feature tests that are maintained in addition to formal code review.</t>
        </r>
      </text>
    </comment>
    <comment ref="D42" authorId="0" shapeId="0" xr:uid="{00000000-0006-0000-0100-00009C000000}">
      <text>
        <r>
          <rPr>
            <sz val="10"/>
            <color rgb="FF000000"/>
            <rFont val="Arial"/>
          </rPr>
          <t xml:space="preserve">This process has currently not been performed.
</t>
        </r>
      </text>
    </comment>
    <comment ref="F42" authorId="0" shapeId="0" xr:uid="{00000000-0006-0000-0100-00009D000000}">
      <text>
        <r>
          <rPr>
            <sz val="10"/>
            <color rgb="FF000000"/>
            <rFont val="Arial"/>
          </rPr>
          <t>The model exists as a user-friendly version and as a standalone program written in the R language. The two versions have been compared and shown to be consistent in an application in South Africa conducted partly as a validation exercise. In addition, the R version is also currently undergoing external review and validation.</t>
        </r>
      </text>
    </comment>
    <comment ref="A43" authorId="0" shapeId="0" xr:uid="{00000000-0006-0000-0100-00009E000000}">
      <text>
        <r>
          <rPr>
            <sz val="10"/>
            <color rgb="FF000000"/>
            <rFont val="Arial"/>
          </rPr>
          <t>Cross validity:
Describe the result and/or provide references.</t>
        </r>
      </text>
    </comment>
    <comment ref="B43" authorId="0" shapeId="0" xr:uid="{00000000-0006-0000-0100-00009F000000}">
      <text>
        <r>
          <rPr>
            <sz val="10"/>
            <color rgb="FF000000"/>
            <rFont val="Arial"/>
          </rPr>
          <t>The model projections are comparable with those from other 10 models in various settings. 
Houben RM et al. Feasibility of achieving the 2025 WHO global tuberculosis targets in South Africa, China, and India: a combined analysis of 11 mathematical models. Lancet Glob Health. 2016; 4: e806-e815.</t>
        </r>
      </text>
    </comment>
    <comment ref="C43" authorId="0" shapeId="0" xr:uid="{00000000-0006-0000-0100-0000A0000000}">
      <text>
        <r>
          <rPr>
            <sz val="10"/>
            <color rgb="FF000000"/>
            <rFont val="Arial"/>
          </rPr>
          <t>The models constructed for South Africa and China have been compared to the work of other modeling groups and formed part of the linked paper.</t>
        </r>
      </text>
    </comment>
    <comment ref="D43" authorId="0" shapeId="0" xr:uid="{00000000-0006-0000-0100-0000A1000000}">
      <text>
        <r>
          <rPr>
            <sz val="10"/>
            <color rgb="FF000000"/>
            <rFont val="Arial"/>
          </rPr>
          <t xml:space="preserve">This process has currently not been performed.
</t>
        </r>
      </text>
    </comment>
    <comment ref="E43" authorId="0" shapeId="0" xr:uid="{00000000-0006-0000-0100-0000A2000000}">
      <text>
        <r>
          <rPr>
            <sz val="10"/>
            <color rgb="FF000000"/>
            <rFont val="Arial"/>
          </rPr>
          <t>An early version of the model participated in TB-MAC model comparison exercise (participating as the ‘ICPHFI’ model). Model showed similar qualitative behaviour to others.</t>
        </r>
      </text>
    </comment>
    <comment ref="F43" authorId="0" shapeId="0" xr:uid="{00000000-0006-0000-0100-0000A3000000}">
      <text>
        <r>
          <rPr>
            <sz val="10"/>
            <color rgb="FF000000"/>
            <rFont val="Arial"/>
          </rPr>
          <t xml:space="preserve">The Targets project compared 11 different mathematical models of TB, including TIME, as applied to modelling scenarios in China, India and South Africa.
Houben RM et al, Feasibility of achieving the 2025 WHO global tuberculosis targets in South Africa, China, and India: a combined analysis of 11 mathematical models, Lancet Glob Health. 2016 Oct 6. </t>
        </r>
      </text>
    </comment>
    <comment ref="A44" authorId="0" shapeId="0" xr:uid="{00000000-0006-0000-0100-0000A4000000}">
      <text>
        <r>
          <rPr>
            <sz val="10"/>
            <color rgb="FF000000"/>
            <rFont val="Arial"/>
          </rPr>
          <t>External validity:
E.g. the outcomes of a trial. Summarise the findings and/or provide references.</t>
        </r>
      </text>
    </comment>
    <comment ref="B44" authorId="0" shapeId="0" xr:uid="{00000000-0006-0000-0100-0000A5000000}">
      <text>
        <r>
          <rPr>
            <sz val="10"/>
            <color rgb="FF000000"/>
            <rFont val="Arial"/>
          </rPr>
          <t>In one setting the predicted mortality from TB was estimated to be much higher than the NTP predicted, and this higher estimate was validated through a capture/recapture study comparing NTP estimates with vital registries. Reference (Assessment of Tuberculosis Epidemiology in Fiji, 1999-2014. Consultancy Report. 25 July 2014. Dr Lorenzo Pezzoli)</t>
        </r>
      </text>
    </comment>
    <comment ref="D44" authorId="0" shapeId="0" xr:uid="{00000000-0006-0000-0100-0000A6000000}">
      <text>
        <r>
          <rPr>
            <sz val="10"/>
            <color rgb="FF000000"/>
            <rFont val="Arial"/>
          </rPr>
          <t xml:space="preserve">This process has currently not been performed
</t>
        </r>
      </text>
    </comment>
    <comment ref="E44" authorId="0" shapeId="0" xr:uid="{00000000-0006-0000-0100-0000A7000000}">
      <text>
        <r>
          <rPr>
            <sz val="10"/>
            <color rgb="FF000000"/>
            <rFont val="Arial"/>
          </rPr>
          <t>The model findings for scale-up of active case finding have been compared against sites with serial prevalence surveys in India, where a community have a survey every 2.5 years for 10 years. The model captures the drop in prevalence over this period.</t>
        </r>
      </text>
    </comment>
    <comment ref="A45" authorId="0" shapeId="0" xr:uid="{00000000-0006-0000-0100-0000A8000000}">
      <text>
        <r>
          <rPr>
            <sz val="10"/>
            <color rgb="FF000000"/>
            <rFont val="Arial"/>
          </rPr>
          <t>Predictive validity:
Summarise the findings.</t>
        </r>
      </text>
    </comment>
    <comment ref="B45" authorId="0" shapeId="0" xr:uid="{00000000-0006-0000-0100-0000A9000000}">
      <text>
        <r>
          <rPr>
            <sz val="10"/>
            <color rgb="FF000000"/>
            <rFont val="Arial"/>
          </rPr>
          <t>Daru, Western Province, PNG is now experiencing a fall in TB incidence with a rise in MDR incidence. This was predicted under intervention scenarios in the paper Trauer JM et al. Scenario Analysis for Programmatic Tuberculosis Control in Western Province, Papua New Guinea. Am J Epidemiol 2016;183:1138-48.</t>
        </r>
      </text>
    </comment>
    <comment ref="D45" authorId="0" shapeId="0" xr:uid="{00000000-0006-0000-0100-0000AA000000}">
      <text>
        <r>
          <rPr>
            <sz val="10"/>
            <color rgb="FF000000"/>
            <rFont val="Arial"/>
          </rPr>
          <t xml:space="preserve">This process has currently not been performed.
</t>
        </r>
      </text>
    </comment>
    <comment ref="E45" authorId="0" shapeId="0" xr:uid="{00000000-0006-0000-0100-0000AB000000}">
      <text>
        <r>
          <rPr>
            <sz val="10"/>
            <color rgb="FF000000"/>
            <rFont val="Arial"/>
          </rPr>
          <t>The model findings for private sector engagement have been compared against ongoing pilots in India, and have shown results consistent with pilot findings, for impact on notifications, and on the diagnostic delay.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4" authorId="0" shapeId="0" xr:uid="{00000000-0006-0000-0200-000001000000}">
      <text>
        <r>
          <rPr>
            <sz val="10"/>
            <color rgb="FF000000"/>
            <rFont val="Arial"/>
          </rPr>
          <t>1.Directly in the model through assigning a cost to each element of the TB program. 
2. Each cost element of the TB program can be output from the model and then input into an external cost model.</t>
        </r>
      </text>
    </comment>
    <comment ref="E4" authorId="0" shapeId="0" xr:uid="{00000000-0006-0000-0200-000002000000}">
      <text>
        <r>
          <rPr>
            <sz val="10"/>
            <color rgb="FF000000"/>
            <rFont val="Arial"/>
          </rPr>
          <t>Unit costs are inputs to the model, but are incorporated as part of the main model.</t>
        </r>
      </text>
    </comment>
    <comment ref="F5" authorId="0" shapeId="0" xr:uid="{00000000-0006-0000-0200-000003000000}">
      <text>
        <r>
          <rPr>
            <sz val="10"/>
            <color rgb="FF000000"/>
            <rFont val="Arial"/>
          </rPr>
          <t>OneHealth links directly to the model to pull populations in need of services and as number of diagnostic tests per notified case by model strata, which is used as the basis for costing.</t>
        </r>
      </text>
    </comment>
    <comment ref="A6" authorId="0" shapeId="0" xr:uid="{00000000-0006-0000-0200-000004000000}">
      <text>
        <r>
          <rPr>
            <sz val="10"/>
            <color rgb="FF000000"/>
            <rFont val="Arial"/>
          </rPr>
          <t>Include:
The perspective (societal/healthcare provider/payer)
The health care settings included (private/public or capacity to disaggregate)
The type of costs estimated (economic/financial costs, full/incremental)</t>
        </r>
      </text>
    </comment>
    <comment ref="B6" authorId="0" shapeId="0" xr:uid="{00000000-0006-0000-0200-000005000000}">
      <text>
        <r>
          <rPr>
            <sz val="10"/>
            <color rgb="FF000000"/>
            <rFont val="Arial"/>
          </rPr>
          <t>The model uses a logistic function to describe the association between funding and coverage of a TB program. Cost outputs can be from a societal, healthcare provider or payer perspective. Healthcare settings can be private or public. Economic outputs include economic costs, full and incremental costs.</t>
        </r>
      </text>
    </comment>
    <comment ref="C6" authorId="0" shapeId="0" xr:uid="{00000000-0006-0000-0200-000006000000}">
      <text>
        <r>
          <rPr>
            <sz val="10"/>
            <color rgb="FF000000"/>
            <rFont val="Arial"/>
          </rPr>
          <t>Cost elements (e.g. number diagnostics given, number of treatment regimens) can be dis-aggregating at any desired granularity:
-Health care setting (private/public),
 -Access to care and socioeconomic status.
This allows for calculation of incremental financial costs. Economic costs are be estimated by scenario comparison.</t>
        </r>
      </text>
    </comment>
    <comment ref="D6" authorId="0" shapeId="0" xr:uid="{00000000-0006-0000-0200-000007000000}">
      <text>
        <r>
          <rPr>
            <sz val="10"/>
            <color rgb="FF000000"/>
            <rFont val="Arial"/>
          </rPr>
          <t xml:space="preserve">Costing within the model is typically structured to be utillized by healthcare providerand program funders. It can include both public and private healthcare settings, as specified by programs included, and estimates both economic and financial costs. Typically the model is used to undertake full costing analysis, but TB can be used to perform incremental costing analysis. </t>
        </r>
      </text>
    </comment>
    <comment ref="E6" authorId="0" shapeId="0" xr:uid="{00000000-0006-0000-0200-000008000000}">
      <text>
        <r>
          <rPr>
            <sz val="10"/>
            <color rgb="FF000000"/>
            <rFont val="Arial"/>
          </rPr>
          <t>Cost perspective: programmatic, and patient costs
Settings: public and private, but only public costs are considered under ‘programmatic’, along with costs for engaged private providers.</t>
        </r>
      </text>
    </comment>
    <comment ref="F6" authorId="0" shapeId="0" xr:uid="{00000000-0006-0000-0200-000009000000}">
      <text>
        <r>
          <rPr>
            <sz val="10"/>
            <color rgb="FF000000"/>
            <rFont val="Arial"/>
          </rPr>
          <t>The OneHealth Tool estimates costs from the perspective of the health system as a whole. It can be used to cost a TB program alone, or for joint costing across multiple health programs. Direct TB service delivery costs are ingredients-based. Health system costs are included. Costing can be done at multiple levels of service delivery that can change over time.</t>
        </r>
      </text>
    </comment>
    <comment ref="A7" authorId="0" shapeId="0" xr:uid="{00000000-0006-0000-0200-00000A000000}">
      <text>
        <r>
          <rPr>
            <sz val="10"/>
            <color rgb="FF000000"/>
            <rFont val="Arial"/>
          </rPr>
          <t>Describe the relationship between costs, scale and/or coverage included in the model as well as the relationship between different strategies that may share fixed costs resulting in economies of scope.</t>
        </r>
      </text>
    </comment>
    <comment ref="B7" authorId="0" shapeId="0" xr:uid="{00000000-0006-0000-0200-00000B000000}">
      <text>
        <r>
          <rPr>
            <sz val="10"/>
            <color rgb="FF000000"/>
            <rFont val="Arial"/>
          </rPr>
          <t>See above.</t>
        </r>
      </text>
    </comment>
    <comment ref="C7" authorId="0" shapeId="0" xr:uid="{00000000-0006-0000-0200-00000C000000}">
      <text>
        <r>
          <rPr>
            <sz val="10"/>
            <color rgb="FF000000"/>
            <rFont val="Arial"/>
          </rPr>
          <t>Non-linearities in cost can be included as part of post-hoc cost analyses of epi-model output and input coverage, as can fixed costs.</t>
        </r>
      </text>
    </comment>
    <comment ref="D7" authorId="0" shapeId="0" xr:uid="{00000000-0006-0000-0200-00000D000000}">
      <text>
        <r>
          <rPr>
            <sz val="10"/>
            <color rgb="FF000000"/>
            <rFont val="Arial"/>
          </rPr>
          <t>The relation of cost to coverage can be specified to be non-linear, by identifying saturation and inflection point, and is informed by historical data. In the absence of this data or explicit assumptions, the cost-coverage relationship is assumed to be linear and is informed by unit cost and maximal coverage</t>
        </r>
      </text>
    </comment>
    <comment ref="E7" authorId="0" shapeId="0" xr:uid="{00000000-0006-0000-0200-00000E000000}">
      <text>
        <r>
          <rPr>
            <sz val="10"/>
            <color rgb="FF000000"/>
            <rFont val="Arial"/>
          </rPr>
          <t>Incorporation of cost functions is possible.</t>
        </r>
      </text>
    </comment>
    <comment ref="F7" authorId="0" shapeId="0" xr:uid="{00000000-0006-0000-0200-00000F000000}">
      <text>
        <r>
          <rPr>
            <sz val="10"/>
            <color rgb="FF000000"/>
            <rFont val="Arial"/>
          </rPr>
          <t>Unit costs can vary from year to year and by service delivery level. Nonlinearities and other trends in unit costs can be represented in principle, but in practice, they are generally held constant.</t>
        </r>
      </text>
    </comment>
    <comment ref="A9" authorId="0" shapeId="0" xr:uid="{00000000-0006-0000-0200-000010000000}">
      <text>
        <r>
          <rPr>
            <sz val="10"/>
            <color rgb="FF000000"/>
            <rFont val="Arial"/>
          </rPr>
          <t>Specify:
Health care level (service delivery vs. above service delivery levels);
Activities costed
Level of disaggregation</t>
        </r>
      </text>
    </comment>
    <comment ref="B9" authorId="0" shapeId="0" xr:uid="{00000000-0006-0000-0200-000011000000}">
      <text>
        <r>
          <rPr>
            <sz val="10"/>
            <color rgb="FF000000"/>
            <rFont val="Arial"/>
          </rPr>
          <t>Unit cost for each TB program or each activity/component of a TB program is required. In the case where such data are lacking, total cost of a TB program can be used to calculate unit costs.</t>
        </r>
      </text>
    </comment>
    <comment ref="C9" authorId="0" shapeId="0" xr:uid="{00000000-0006-0000-0200-000012000000}">
      <text>
        <r>
          <rPr>
            <sz val="10"/>
            <color rgb="FF000000"/>
            <rFont val="Arial"/>
          </rPr>
          <t>Currently the Epi-model produces detailed outputs at any level of disaggregation which may be input into a costing model, and potentially used in a calibration of such a model.</t>
        </r>
      </text>
    </comment>
    <comment ref="D9" authorId="0" shapeId="0" xr:uid="{00000000-0006-0000-0200-000013000000}">
      <text>
        <r>
          <rPr>
            <sz val="10"/>
            <color rgb="FF000000"/>
            <rFont val="Arial"/>
          </rPr>
          <t>Costing is flexible and can include:
-Line items e.g. drug costs, Xpert cartridges;
-Activity: e.g. training, outreach;
-Logistics and overheads: e.g. transportation, staffing,
-Other costs, e.g. incentives.
Using this structure, multiple programs can be specified in terms of:
-Modality and service delivery
-Incentivized versus standard programs
-Target populations for modified version of a program, such as passive case finding for HIV+ and HIV- populations.</t>
        </r>
      </text>
    </comment>
    <comment ref="E9" authorId="0" shapeId="0" xr:uid="{00000000-0006-0000-0200-000014000000}">
      <text>
        <r>
          <rPr>
            <sz val="10"/>
            <color rgb="FF000000"/>
            <rFont val="Arial"/>
          </rPr>
          <t>Program-related unit costs are specified for medicines, tests; human resources, a capital allowance for infrastructure and an above service delivery level support component to capture administration and supervision. Patient direct and indirect costs are also calculated to gauge the broader costs and benefits of implementing TB control strategies across SEAR Asia. These costs are sourced from previously undertaken surveys of the costs borne by TB patients in the region.</t>
        </r>
      </text>
    </comment>
    <comment ref="F9" authorId="0" shapeId="0" xr:uid="{00000000-0006-0000-0200-000015000000}">
      <text>
        <r>
          <rPr>
            <sz val="10"/>
            <color rgb="FF000000"/>
            <rFont val="Arial"/>
          </rPr>
          <t>OneHealth is pre-loaded with default TB interventions and costs at the service delivery, drawn from the WHO TB Planning and Budgeting Tool. All service delivery level costs can be reviewed and modified by the user. Above service delivery level cost data must be added by the user.</t>
        </r>
      </text>
    </comment>
    <comment ref="A10" authorId="0" shapeId="0" xr:uid="{00000000-0006-0000-0200-000016000000}">
      <text>
        <r>
          <rPr>
            <sz val="10"/>
            <color rgb="FF000000"/>
            <rFont val="Arial"/>
          </rPr>
          <t>Describe the tool’s name and origin as well as overall method for data collection (quantifying resources: ingredient based/gross costing, allocation: top down/bottom up).</t>
        </r>
      </text>
    </comment>
    <comment ref="B10" authorId="0" shapeId="0" xr:uid="{00000000-0006-0000-0200-000017000000}">
      <text>
        <r>
          <rPr>
            <sz val="10"/>
            <color rgb="FF000000"/>
            <rFont val="Arial"/>
          </rPr>
          <t>A data workbook will be used to facilitate the collection/synthesis of cost data. When data are available, a bottom-up approach will be used to capture program costs. When only total cost of TB programs are available, a top-down approach to cost calculation will be used.</t>
        </r>
      </text>
    </comment>
    <comment ref="C10" authorId="0" shapeId="0" xr:uid="{00000000-0006-0000-0200-000018000000}">
      <text>
        <r>
          <rPr>
            <sz val="10"/>
            <color rgb="FF000000"/>
            <rFont val="Arial"/>
          </rPr>
          <t>Currently the Epi-model produces detailed outputs at any level of disaggregation which may be input into a costing model, and potentially used in a calibration of such a model.</t>
        </r>
      </text>
    </comment>
    <comment ref="D10" authorId="0" shapeId="0" xr:uid="{00000000-0006-0000-0200-000019000000}">
      <text>
        <r>
          <rPr>
            <sz val="10"/>
            <color rgb="FF000000"/>
            <rFont val="Arial"/>
          </rPr>
          <t>If cost data are not supplied, then data collection is performed using bottom-up/micro-costing to generate unit cost estimates.</t>
        </r>
      </text>
    </comment>
    <comment ref="E10" authorId="0" shapeId="0" xr:uid="{00000000-0006-0000-0200-00001A000000}">
      <text>
        <r>
          <rPr>
            <sz val="10"/>
            <color rgb="FF000000"/>
            <rFont val="Arial"/>
          </rPr>
          <t>Service delivery unit costs were estimated using published studies and the global TB costing database supplied by Avenir Health.</t>
        </r>
      </text>
    </comment>
    <comment ref="F10" authorId="0" shapeId="0" xr:uid="{00000000-0006-0000-0200-00001B000000}">
      <text>
        <r>
          <rPr>
            <sz val="10"/>
            <color rgb="FF000000"/>
            <rFont val="Arial"/>
          </rPr>
          <t>A compendium workbook is currently under development.</t>
        </r>
      </text>
    </comment>
    <comment ref="B11" authorId="0" shapeId="0" xr:uid="{00000000-0006-0000-0200-00001C000000}">
      <text>
        <r>
          <rPr>
            <sz val="10"/>
            <color rgb="FF000000"/>
            <rFont val="Arial"/>
          </rPr>
          <t>Cost data derived from the literature will be discussed with the country team before they are inputted into the model.</t>
        </r>
      </text>
    </comment>
    <comment ref="C11" authorId="0" shapeId="0" xr:uid="{00000000-0006-0000-0200-00001D000000}">
      <text>
        <r>
          <rPr>
            <sz val="10"/>
            <color rgb="FF000000"/>
            <rFont val="Arial"/>
          </rPr>
          <t>Currently the Epi-model produces detailed outputs at any level of disaggregation which may be input into a costing model, and potentially used in a calibration of such a model.</t>
        </r>
      </text>
    </comment>
    <comment ref="D11" authorId="0" shapeId="0" xr:uid="{00000000-0006-0000-0200-00001E000000}">
      <text>
        <r>
          <rPr>
            <sz val="10"/>
            <color rgb="FF000000"/>
            <rFont val="Arial"/>
          </rPr>
          <t>For testing programs, diagnostic unit costs are expected to be provided.
 For treatment programs, drug costs, number of in-patient and out-patient days, as well as cost per day are expected to be provided.</t>
        </r>
      </text>
    </comment>
    <comment ref="E11" authorId="0" shapeId="0" xr:uid="{00000000-0006-0000-0200-00001F000000}">
      <text>
        <r>
          <rPr>
            <sz val="10"/>
            <color rgb="FF000000"/>
            <rFont val="Arial"/>
          </rPr>
          <t>Service delivery unit costs were estimated using published studies and the global TB costing database supplied by Avenir Health.</t>
        </r>
      </text>
    </comment>
    <comment ref="F11" authorId="0" shapeId="0" xr:uid="{00000000-0006-0000-0200-000020000000}">
      <text>
        <r>
          <rPr>
            <sz val="10"/>
            <color rgb="FF000000"/>
            <rFont val="Arial"/>
          </rPr>
          <t>OneHealth is preloaded with unit costs for many TB diagnostic tests; treatment monitoring tests; first line MDR and XDR TB treatment; ancillary drugs for MDR patients; patient support and palliative care interventions; and collaborative TB-HIV interventions such as HIV testing.</t>
        </r>
      </text>
    </comment>
    <comment ref="C13" authorId="0" shapeId="0" xr:uid="{00000000-0006-0000-0200-000021000000}">
      <text>
        <r>
          <rPr>
            <sz val="10"/>
            <color rgb="FF000000"/>
            <rFont val="Arial"/>
          </rPr>
          <t>Currently the Epi-model produces detailed outputs at any level of disaggregation which may be input into a costing model, and potentially used in a calibration of such a model.</t>
        </r>
      </text>
    </comment>
    <comment ref="E13" authorId="0" shapeId="0" xr:uid="{00000000-0006-0000-0200-000022000000}">
      <text>
        <r>
          <rPr>
            <sz val="10"/>
            <color rgb="FF000000"/>
            <rFont val="Arial"/>
          </rPr>
          <t>The model follows the approach in Menzies et al (2016) - estimating economic costs for the program and patient perspectives. Annual resource needs for national programs across 11 WHO SEAR countries (in 2017 terms) are calculated, along with patient direct and indirect productivity loss costs (excluding premature mortality).</t>
        </r>
      </text>
    </comment>
    <comment ref="A14" authorId="0" shapeId="0" xr:uid="{00000000-0006-0000-0200-000023000000}">
      <text>
        <r>
          <rPr>
            <sz val="10"/>
            <color rgb="FF000000"/>
            <rFont val="Arial"/>
          </rPr>
          <t>E.g. differential costs to be borne by different funding sources.</t>
        </r>
      </text>
    </comment>
    <comment ref="B14" authorId="0" shapeId="0" xr:uid="{00000000-0006-0000-0200-000024000000}">
      <text>
        <r>
          <rPr>
            <sz val="10"/>
            <color rgb="FF000000"/>
            <rFont val="Arial"/>
          </rPr>
          <t>Where data are available on the relative contribution of various funding bodies to different interventions.</t>
        </r>
      </text>
    </comment>
    <comment ref="C14" authorId="0" shapeId="0" xr:uid="{00000000-0006-0000-0200-000025000000}">
      <text>
        <r>
          <rPr>
            <sz val="10"/>
            <color rgb="FF000000"/>
            <rFont val="Arial"/>
          </rPr>
          <t>Currently the Epi-model produces detailed outputs at any level of disaggregation which may be input into a costing model, and potentially used in a calibration of such a model.</t>
        </r>
      </text>
    </comment>
    <comment ref="D14" authorId="0" shapeId="0" xr:uid="{00000000-0006-0000-0200-000026000000}">
      <text>
        <r>
          <rPr>
            <sz val="10"/>
            <color rgb="FF000000"/>
            <rFont val="Arial"/>
          </rPr>
          <t>This can be generated upon request.</t>
        </r>
      </text>
    </comment>
    <comment ref="F14" authorId="0" shapeId="0" xr:uid="{00000000-0006-0000-0200-000027000000}">
      <text>
        <r>
          <rPr>
            <sz val="10"/>
            <color rgb="FF000000"/>
            <rFont val="Arial"/>
          </rPr>
          <t>Once TB costs are represented in OneHealth, the Budget Mapping Tool allows users to map these costs to any budget template, and to any mixture of funders, which can vary by year.</t>
        </r>
      </text>
    </comment>
    <comment ref="C15" authorId="0" shapeId="0" xr:uid="{00000000-0006-0000-0200-000028000000}">
      <text>
        <r>
          <rPr>
            <sz val="10"/>
            <color rgb="FF000000"/>
            <rFont val="Arial"/>
          </rPr>
          <t>Currently the Epi-model produces detailed outputs at any level of disaggregation which may be input into a costing model, and potentially used in a calibration of such a model.</t>
        </r>
      </text>
    </comment>
    <comment ref="F15" authorId="0" shapeId="0" xr:uid="{00000000-0006-0000-0200-000029000000}">
      <text>
        <r>
          <rPr>
            <sz val="10"/>
            <color rgb="FF000000"/>
            <rFont val="Arial"/>
          </rPr>
          <t>The Budget Mapping Tool is also useful for projecting funding gaps.</t>
        </r>
      </text>
    </comment>
    <comment ref="A16" authorId="0" shapeId="0" xr:uid="{00000000-0006-0000-0200-00002A000000}">
      <text>
        <r>
          <rPr>
            <sz val="10"/>
            <color rgb="FF000000"/>
            <rFont val="Arial"/>
          </rPr>
          <t>Describe the type of patient incurred costs included (direct medical, e.g. fees; direct non medical, e.g. transport; indirect, e.g. productivity loss).</t>
        </r>
      </text>
    </comment>
    <comment ref="B16" authorId="0" shapeId="0" xr:uid="{00000000-0006-0000-0200-00002B000000}">
      <text>
        <r>
          <rPr>
            <sz val="10"/>
            <color rgb="FF000000"/>
            <rFont val="Arial"/>
          </rPr>
          <t>Provided that patient cost input data are available.</t>
        </r>
      </text>
    </comment>
    <comment ref="C16" authorId="0" shapeId="0" xr:uid="{00000000-0006-0000-0200-00002C000000}">
      <text>
        <r>
          <rPr>
            <sz val="10"/>
            <color rgb="FF000000"/>
            <rFont val="Arial"/>
          </rPr>
          <t xml:space="preserve"> Currently the Epi-model produces detailed outputs at any level of disaggregation which may be input into a costing model.
Individual patient data including history can be output from the Epi-model under different scenarios which can then be fed into a cost model to compute this quantity.</t>
        </r>
      </text>
    </comment>
    <comment ref="D16" authorId="0" shapeId="0" xr:uid="{00000000-0006-0000-0200-00002D000000}">
      <text>
        <r>
          <rPr>
            <sz val="10"/>
            <color rgb="FF000000"/>
            <rFont val="Arial"/>
          </rPr>
          <t xml:space="preserve">Typically we only include provider-costs, but patient-costs can be included. For example, with video observed therapy (VOTS), it is possible to account for both  - scenarios could include patient and provider costs. 
</t>
        </r>
      </text>
    </comment>
    <comment ref="E16" authorId="0" shapeId="0" xr:uid="{00000000-0006-0000-0200-00002E000000}">
      <text>
        <r>
          <rPr>
            <sz val="10"/>
            <color rgb="FF000000"/>
            <rFont val="Arial"/>
          </rPr>
          <t>Direct medical and direct non-medical patient costs, along with productivity loss estimates are included using surveys undertaken in SEAR Asia.</t>
        </r>
      </text>
    </comment>
    <comment ref="F16" authorId="0" shapeId="0" xr:uid="{00000000-0006-0000-0200-00002F000000}">
      <text>
        <r>
          <rPr>
            <sz val="10"/>
            <color rgb="FF000000"/>
            <rFont val="Arial"/>
          </rPr>
          <t>OneHealth typically takes the health system perspective, but the costs experienced by patients could be represented as user-defined custom interventions.</t>
        </r>
      </text>
    </comment>
    <comment ref="A17" authorId="0" shapeId="0" xr:uid="{00000000-0006-0000-0200-000030000000}">
      <text>
        <r>
          <rPr>
            <sz val="10"/>
            <color rgb="FF000000"/>
            <rFont val="Arial"/>
          </rPr>
          <t>E.g. catastrophic costs.</t>
        </r>
      </text>
    </comment>
    <comment ref="B17" authorId="0" shapeId="0" xr:uid="{00000000-0006-0000-0200-000031000000}">
      <text>
        <r>
          <rPr>
            <sz val="10"/>
            <color rgb="FF000000"/>
            <rFont val="Arial"/>
          </rPr>
          <t>Under development.</t>
        </r>
      </text>
    </comment>
    <comment ref="C17" authorId="0" shapeId="0" xr:uid="{00000000-0006-0000-0200-000032000000}">
      <text>
        <r>
          <rPr>
            <sz val="10"/>
            <color rgb="FF000000"/>
            <rFont val="Arial"/>
          </rPr>
          <t>Not in the country level model</t>
        </r>
      </text>
    </comment>
    <comment ref="D17" authorId="0" shapeId="0" xr:uid="{00000000-0006-0000-0200-000033000000}">
      <text>
        <r>
          <rPr>
            <sz val="10"/>
            <color rgb="FF000000"/>
            <rFont val="Arial"/>
          </rPr>
          <t>Equity analysis is not directly reported by the model, but could be provided during the post-model analysis.</t>
        </r>
      </text>
    </comment>
    <comment ref="F17" authorId="0" shapeId="0" xr:uid="{00000000-0006-0000-0200-000034000000}">
      <text>
        <r>
          <rPr>
            <sz val="10"/>
            <color rgb="FF000000"/>
            <rFont val="Arial"/>
          </rPr>
          <t>Users do have an option to stratify cost interventions by user-specified quintiles. Some applications use wealth quintiles, regions, or age groups for the strata, allowing estimation of costs incurred by those groups.</t>
        </r>
      </text>
    </comment>
    <comment ref="A18" authorId="0" shapeId="0" xr:uid="{00000000-0006-0000-0200-000035000000}">
      <text>
        <r>
          <rPr>
            <sz val="10"/>
            <color rgb="FF000000"/>
            <rFont val="Arial"/>
          </rPr>
          <t>Health sector perspective.
Describe.</t>
        </r>
      </text>
    </comment>
    <comment ref="B18" authorId="0" shapeId="0" xr:uid="{00000000-0006-0000-0200-000036000000}">
      <text>
        <r>
          <rPr>
            <sz val="10"/>
            <color rgb="FF000000"/>
            <rFont val="Arial"/>
          </rPr>
          <t>Vaccination costs are estimated for BCG provision, which are typically presented separately, as they usually fall under the country’s vaccination program.</t>
        </r>
      </text>
    </comment>
    <comment ref="C18" authorId="0" shapeId="0" xr:uid="{00000000-0006-0000-0200-000037000000}">
      <text>
        <r>
          <rPr>
            <sz val="10"/>
            <color rgb="FF000000"/>
            <rFont val="Arial"/>
          </rPr>
          <t>Currently the Epi-model produces detailed outputs at any level of disaggregation which may be input into a costing model.</t>
        </r>
      </text>
    </comment>
    <comment ref="D18" authorId="0" shapeId="0" xr:uid="{00000000-0006-0000-0200-000038000000}">
      <text>
        <r>
          <rPr>
            <sz val="10"/>
            <color rgb="FF000000"/>
            <rFont val="Arial"/>
          </rPr>
          <t>As default, the model typically assumes a health sector perspective.</t>
        </r>
      </text>
    </comment>
    <comment ref="E18" authorId="0" shapeId="0" xr:uid="{00000000-0006-0000-0200-000039000000}">
      <text>
        <r>
          <rPr>
            <sz val="10"/>
            <color rgb="FF000000"/>
            <rFont val="Arial"/>
          </rPr>
          <t>Hospital costs which would not be borne by TB programs are included in health system costs estimates.</t>
        </r>
      </text>
    </comment>
    <comment ref="F18" authorId="0" shapeId="0" xr:uid="{00000000-0006-0000-0200-00003A000000}">
      <text>
        <r>
          <rPr>
            <sz val="10"/>
            <color rgb="FF000000"/>
            <rFont val="Arial"/>
          </rPr>
          <t>OneHealth can be used to cost TB programs only, but it was designed to cost the health system as a whole. Direct service delivery costs and program-specific above service delivery costs, are specified for each health program individually. Health system costs are shared across the health system by all programs.</t>
        </r>
      </text>
    </comment>
    <comment ref="A19" authorId="0" shapeId="0" xr:uid="{00000000-0006-0000-0200-00003B000000}">
      <text>
        <r>
          <rPr>
            <sz val="10"/>
            <color rgb="FF000000"/>
            <rFont val="Arial"/>
          </rPr>
          <t>Including investments in HR, governance/finance department, logistics and health information systems/IT support.
Describe.</t>
        </r>
      </text>
    </comment>
    <comment ref="B19" authorId="0" shapeId="0" xr:uid="{00000000-0006-0000-0200-00003C000000}">
      <text>
        <r>
          <rPr>
            <sz val="10"/>
            <color rgb="FF000000"/>
            <rFont val="Arial"/>
          </rPr>
          <t>These are typically simulated as contributing both to the start-up costs (fixed and applied if the program is implemented to any coverage extent) and to the unit costs.</t>
        </r>
      </text>
    </comment>
    <comment ref="C19" authorId="0" shapeId="0" xr:uid="{00000000-0006-0000-0200-00003D000000}">
      <text>
        <r>
          <rPr>
            <sz val="10"/>
            <color rgb="FF000000"/>
            <rFont val="Arial"/>
          </rPr>
          <t>Currently the Epi-model produces detailed outputs at any level of disaggregation which may be input into a costing model, and potentially used in a calibration of such a model.</t>
        </r>
      </text>
    </comment>
    <comment ref="D19" authorId="0" shapeId="0" xr:uid="{00000000-0006-0000-0200-00003E000000}">
      <text>
        <r>
          <rPr>
            <sz val="10"/>
            <color rgb="FF000000"/>
            <rFont val="Arial"/>
          </rPr>
          <t>Fixed costs can be included (e.g. HR) either explicitly as separate items or  implicitly as part of a program. Healthcare system investments are included in program costs.</t>
        </r>
      </text>
    </comment>
    <comment ref="E19" authorId="0" shapeId="0" xr:uid="{00000000-0006-0000-0200-00003F000000}">
      <text>
        <r>
          <rPr>
            <sz val="10"/>
            <color rgb="FF000000"/>
            <rFont val="Arial"/>
          </rPr>
          <t>Service delivery costs are adjusted by an overhead ratio to calculate program support costs. The broad-allowance is taken from the Avenir global TB costing database.</t>
        </r>
      </text>
    </comment>
    <comment ref="F19" authorId="0" shapeId="0" xr:uid="{00000000-0006-0000-0200-000040000000}">
      <text>
        <r>
          <rPr>
            <sz val="10"/>
            <color rgb="FF000000"/>
            <rFont val="Arial"/>
          </rPr>
          <t>OneHealth can represent health system investments in substantial detail: human resources, infrastructure, logistics, health information systems and IT, health financing, governance, and financial space analysis. However, users can choose to ignore any or all of these health system areas, except basic health provider types and salaries, and facility types and costs.</t>
        </r>
      </text>
    </comment>
    <comment ref="A21" authorId="0" shapeId="0" xr:uid="{00000000-0006-0000-0200-000041000000}">
      <text>
        <r>
          <rPr>
            <sz val="10"/>
            <color rgb="FF000000"/>
            <rFont val="Arial"/>
          </rPr>
          <t>I.e. compared to nationally available estimates of current and past total costs.
Describe the evidence and approach (manual, computer algorithm) used.</t>
        </r>
      </text>
    </comment>
    <comment ref="B21" authorId="0" shapeId="0" xr:uid="{00000000-0006-0000-0200-000042000000}">
      <text>
        <r>
          <rPr>
            <sz val="10"/>
            <color rgb="FF000000"/>
            <rFont val="Arial"/>
          </rPr>
          <t>Current and historical cost data provided by the country are used to calibrate the cost model.</t>
        </r>
      </text>
    </comment>
    <comment ref="C21" authorId="0" shapeId="0" xr:uid="{00000000-0006-0000-0200-000043000000}">
      <text>
        <r>
          <rPr>
            <sz val="10"/>
            <color rgb="FF000000"/>
            <rFont val="Arial"/>
          </rPr>
          <t>Currently the Epi-model produces detailed outputs at any level of disaggregation which may be input into a costing model, and potentially used in a calibration of such a model.</t>
        </r>
      </text>
    </comment>
    <comment ref="D21" authorId="0" shapeId="0" xr:uid="{00000000-0006-0000-0200-000044000000}">
      <text>
        <r>
          <rPr>
            <sz val="10"/>
            <color rgb="FF000000"/>
            <rFont val="Arial"/>
          </rPr>
          <t>This process occurs in a each for which full program data is provided, and matches the estimated programmatic impact, coverage and unit cost against epidemiological impact and total program budget. This process is performed by both manual and automated calibration.</t>
        </r>
      </text>
    </comment>
    <comment ref="F21" authorId="0" shapeId="0" xr:uid="{00000000-0006-0000-0200-000045000000}">
      <text>
        <r>
          <rPr>
            <sz val="10"/>
            <color rgb="FF000000"/>
            <rFont val="Arial"/>
          </rPr>
          <t>OneHealth costs and number of services delivered should be compared to national estimates to assess calibration. The process is manual and should be done in consultation with country costing experts.</t>
        </r>
      </text>
    </comment>
    <comment ref="B22" authorId="0" shapeId="0" xr:uid="{00000000-0006-0000-0200-000046000000}">
      <text>
        <r>
          <rPr>
            <sz val="10"/>
            <color rgb="FF000000"/>
            <rFont val="Arial"/>
          </rPr>
          <t>Spend on each program and coverage are used as inputs. cost-coverage curves are manually calibrated, often with expert opinion input e.g. for maximum coverage achievable</t>
        </r>
      </text>
    </comment>
    <comment ref="D22" authorId="0" shapeId="0" xr:uid="{00000000-0006-0000-0200-000047000000}">
      <text>
        <r>
          <rPr>
            <sz val="10"/>
            <color rgb="FF000000"/>
            <rFont val="Arial"/>
          </rPr>
          <t>A stochastic gradient descent algorithm is used to identify likely combinations of coverage, cost and impact against specified bounds.</t>
        </r>
      </text>
    </comment>
    <comment ref="A23" authorId="0" shapeId="0" xr:uid="{00000000-0006-0000-0200-000048000000}">
      <text>
        <r>
          <rPr>
            <sz val="10"/>
            <color rgb="FF000000"/>
            <rFont val="Arial"/>
          </rPr>
          <t>As defined by ISPOR</t>
        </r>
      </text>
    </comment>
    <comment ref="A24" authorId="0" shapeId="0" xr:uid="{00000000-0006-0000-0200-000049000000}">
      <text>
        <r>
          <rPr>
            <sz val="10"/>
            <color rgb="FF000000"/>
            <rFont val="Arial"/>
          </rPr>
          <t>Provide references or download links.</t>
        </r>
      </text>
    </comment>
    <comment ref="B24" authorId="0" shapeId="0" xr:uid="{00000000-0006-0000-0200-00004A000000}">
      <text>
        <r>
          <rPr>
            <sz val="10"/>
            <color rgb="FF000000"/>
            <rFont val="Arial"/>
          </rPr>
          <t>Trauer J, Ragonnet R, Doan T, McBryde E. Modular programming for tuberculosis control, the “AuTuMN” platform. BMC Infect Dis. 2017; 17:54</t>
        </r>
      </text>
    </comment>
    <comment ref="C24" authorId="0" shapeId="0" xr:uid="{00000000-0006-0000-0200-00004B000000}">
      <text>
        <r>
          <rPr>
            <sz val="10"/>
            <color rgb="FF000000"/>
            <rFont val="Arial"/>
          </rPr>
          <t>Currently the Epi-model produces detailed outputs at any level of disaggregation which may be input into a costing model.</t>
        </r>
      </text>
    </comment>
    <comment ref="A25" authorId="0" shapeId="0" xr:uid="{00000000-0006-0000-0200-00004C000000}">
      <text>
        <r>
          <rPr>
            <sz val="10"/>
            <color rgb="FF000000"/>
            <rFont val="Arial"/>
          </rPr>
          <t>Provide download links. If unavailable, how can the model be accessed and by whom?</t>
        </r>
      </text>
    </comment>
    <comment ref="C25" authorId="0" shapeId="0" xr:uid="{00000000-0006-0000-0200-00004D000000}">
      <text>
        <r>
          <rPr>
            <sz val="10"/>
            <color rgb="FF000000"/>
            <rFont val="Arial"/>
          </rPr>
          <t>Currently the Epi-model produces detailed outputs at any level of disaggregation which may be input into a costing model.</t>
        </r>
      </text>
    </comment>
    <comment ref="E25" authorId="0" shapeId="0" xr:uid="{00000000-0006-0000-0200-00004E000000}">
      <text>
        <r>
          <rPr>
            <sz val="10"/>
            <color rgb="FF000000"/>
            <rFont val="Arial"/>
          </rPr>
          <t>Pending manuscript submission and peer review</t>
        </r>
      </text>
    </comment>
    <comment ref="A26" authorId="0" shapeId="0" xr:uid="{00000000-0006-0000-0200-00004F000000}">
      <text>
        <r>
          <rPr>
            <sz val="10"/>
            <color rgb="FF000000"/>
            <rFont val="Arial"/>
          </rPr>
          <t>Is the code open to modification by users?</t>
        </r>
      </text>
    </comment>
    <comment ref="C26" authorId="0" shapeId="0" xr:uid="{00000000-0006-0000-0200-000050000000}">
      <text>
        <r>
          <rPr>
            <sz val="10"/>
            <color rgb="FF000000"/>
            <rFont val="Arial"/>
          </rPr>
          <t>Currently the Epi-model produces detailed outputs at any level of disaggregation which may be input into a costing model.</t>
        </r>
      </text>
    </comment>
    <comment ref="E26" authorId="0" shapeId="0" xr:uid="{00000000-0006-0000-0200-000051000000}">
      <text>
        <r>
          <rPr>
            <sz val="10"/>
            <color rgb="FF000000"/>
            <rFont val="Arial"/>
          </rPr>
          <t>Pending manuscript submission and peer review</t>
        </r>
      </text>
    </comment>
    <comment ref="F26" authorId="0" shapeId="0" xr:uid="{00000000-0006-0000-0200-000052000000}">
      <text>
        <r>
          <rPr>
            <sz val="10"/>
            <color rgb="FF000000"/>
            <rFont val="Arial"/>
          </rPr>
          <t>The code is open source by agreement, but not modifiable by general users. However, all feedback and improvements are considered and included in the newer versions of the OneHealth Tool where possible.</t>
        </r>
      </text>
    </comment>
    <comment ref="B27" authorId="0" shapeId="0" xr:uid="{00000000-0006-0000-0200-000053000000}">
      <text>
        <r>
          <rPr>
            <sz val="10"/>
            <color rgb="FF000000"/>
            <rFont val="Arial"/>
          </rPr>
          <t>Incorporated with epidemiological model and rest of platform, currently on a local computer. Web-based GUI will soon be available.</t>
        </r>
      </text>
    </comment>
    <comment ref="C27" authorId="0" shapeId="0" xr:uid="{00000000-0006-0000-0200-000054000000}">
      <text>
        <r>
          <rPr>
            <sz val="10"/>
            <color rgb="FF000000"/>
            <rFont val="Arial"/>
          </rPr>
          <t>Currently the Epi-model produces detailed outputs at any level of disaggregation which may be input into a costing model.</t>
        </r>
      </text>
    </comment>
    <comment ref="F27" authorId="0" shapeId="0" xr:uid="{00000000-0006-0000-0200-000055000000}">
      <text>
        <r>
          <rPr>
            <sz val="10"/>
            <color rgb="FF000000"/>
            <rFont val="Arial"/>
          </rPr>
          <t>It is currently laptop/desktop best. However, Spectrum and OneHealth will become available as web-based applications sometime in 2018.</t>
        </r>
      </text>
    </comment>
    <comment ref="A28" authorId="0" shapeId="0" xr:uid="{00000000-0006-0000-0200-000056000000}">
      <text>
        <r>
          <rPr>
            <sz val="10"/>
            <color rgb="FF000000"/>
            <rFont val="Arial"/>
          </rPr>
          <t>Face validity:
E.g. through peer-review publication. Summarise the outcome of the evaluation and/or provide references.</t>
        </r>
      </text>
    </comment>
    <comment ref="C28" authorId="0" shapeId="0" xr:uid="{00000000-0006-0000-0200-000057000000}">
      <text>
        <r>
          <rPr>
            <sz val="10"/>
            <color rgb="FF000000"/>
            <rFont val="Arial"/>
          </rPr>
          <t>Currently the Epi-model produces detailed outputs at any level of disaggregation which may be input into a costing model.</t>
        </r>
      </text>
    </comment>
    <comment ref="E28" authorId="0" shapeId="0" xr:uid="{00000000-0006-0000-0200-000058000000}">
      <text>
        <r>
          <rPr>
            <sz val="10"/>
            <color rgb="FF000000"/>
            <rFont val="Arial"/>
          </rPr>
          <t>Face validity checks were performed by two independent reviewers during the application of the model for a SEARO ministerial meeting in March 2017. More in-depth peer review to follow when manuscript is submitted</t>
        </r>
      </text>
    </comment>
    <comment ref="F28" authorId="0" shapeId="0" xr:uid="{00000000-0006-0000-0200-000059000000}">
      <text>
        <r>
          <rPr>
            <sz val="10"/>
            <color rgb="FF000000"/>
            <rFont val="Arial"/>
          </rPr>
          <t xml:space="preserve"> The OneHealth Tool itself and all default data are overseen by the WHO Interagency Working Group on Costing, which includes representation from WHO, UNFPA, World Bank, and others. The TB costing structure in OHT was designed to mimic the WHO TB Planning and Budgeting Tool.</t>
        </r>
      </text>
    </comment>
    <comment ref="A29" authorId="0" shapeId="0" xr:uid="{00000000-0006-0000-0200-00005A000000}">
      <text>
        <r>
          <rPr>
            <sz val="10"/>
            <color rgb="FF000000"/>
            <rFont val="Arial"/>
          </rPr>
          <t>Describe the process and outcome.</t>
        </r>
      </text>
    </comment>
    <comment ref="B29" authorId="0" shapeId="0" xr:uid="{00000000-0006-0000-0200-00005B000000}">
      <text>
        <r>
          <rPr>
            <sz val="10"/>
            <color rgb="FF000000"/>
            <rFont val="Arial"/>
          </rPr>
          <t>The cost model is considerably simpler and closely integrated with the epidemiological model. The mathematical and computational aspects of the cost model consist largely of implementation of a logistic function.</t>
        </r>
      </text>
    </comment>
    <comment ref="C29" authorId="0" shapeId="0" xr:uid="{00000000-0006-0000-0200-00005C000000}">
      <text>
        <r>
          <rPr>
            <sz val="10"/>
            <color rgb="FF000000"/>
            <rFont val="Arial"/>
          </rPr>
          <t>Currently the Epi-model produces detailed outputs at any level of disaggregation which may be input into a costing model.</t>
        </r>
      </text>
    </comment>
    <comment ref="F29" authorId="0" shapeId="0" xr:uid="{00000000-0006-0000-0200-00005D000000}">
      <text>
        <r>
          <rPr>
            <sz val="10"/>
            <color rgb="FF000000"/>
            <rFont val="Arial"/>
          </rPr>
          <t>There is an internal quality control process which compares outputs from versions to identify and address any problematic discrepancies.</t>
        </r>
      </text>
    </comment>
    <comment ref="A30" authorId="0" shapeId="0" xr:uid="{00000000-0006-0000-0200-00005E000000}">
      <text>
        <r>
          <rPr>
            <sz val="10"/>
            <color rgb="FF000000"/>
            <rFont val="Arial"/>
          </rPr>
          <t>Have the epidemiological model structure and projections been compared with other models in a set country/intervention scenario?</t>
        </r>
      </text>
    </comment>
    <comment ref="B30" authorId="0" shapeId="0" xr:uid="{00000000-0006-0000-0200-00005F000000}">
      <text>
        <r>
          <rPr>
            <sz val="10"/>
            <color rgb="FF000000"/>
            <rFont val="Arial"/>
          </rPr>
          <t>The cost model and projections are validated against other 9 models in various settings. 
Menzies NA, et al. Cost-effectiveness and resource implications of aggressive action on tuberculosis in China, India and South Africa: a combined analysis of nine models. Lancet Glob Health. 2016; 4: e816-e826.</t>
        </r>
      </text>
    </comment>
    <comment ref="C30" authorId="0" shapeId="0" xr:uid="{00000000-0006-0000-0200-000060000000}">
      <text>
        <r>
          <rPr>
            <sz val="10"/>
            <color rgb="FF000000"/>
            <rFont val="Arial"/>
          </rPr>
          <t>Currently the Epi-model produces detailed outputs at any level of disaggregation which may be input into a costing model.
 A formal comparison of costs for the IDM China epi model with other modeling groups utilizing a common cost model was conducted here in the linked published paper.</t>
        </r>
      </text>
    </comment>
    <comment ref="F30" authorId="0" shapeId="0" xr:uid="{00000000-0006-0000-0200-000061000000}">
      <text>
        <r>
          <rPr>
            <sz val="10"/>
            <color rgb="FF000000"/>
            <rFont val="Arial"/>
          </rPr>
          <t>Outputs from OHT have been compared to the outputs from an Excel-based planning tool as part of a validation exercise. Differences were attributable to variation in population rates and assumptions around TB treatment populations.</t>
        </r>
      </text>
    </comment>
    <comment ref="A31" authorId="0" shapeId="0" xr:uid="{00000000-0006-0000-0200-000062000000}">
      <text>
        <r>
          <rPr>
            <sz val="10"/>
            <color rgb="FF000000"/>
            <rFont val="Arial"/>
          </rPr>
          <t>External validity:
E.g. observed expenditures for a given policy/program.
Summarise the findings and/or provide references.</t>
        </r>
      </text>
    </comment>
    <comment ref="F31" authorId="0" shapeId="0" xr:uid="{00000000-0006-0000-0200-000063000000}">
      <text>
        <r>
          <rPr>
            <sz val="10"/>
            <color rgb="FF000000"/>
            <rFont val="Arial"/>
          </rPr>
          <t>Results have been compared against observed expenditures. Although some differences have been observed, they are typically explainable by variation in actual versus planned coverage of interventions, or normative versus actual implementation of treatment guidelines.</t>
        </r>
      </text>
    </comment>
    <comment ref="A32" authorId="0" shapeId="0" xr:uid="{00000000-0006-0000-0200-000064000000}">
      <text>
        <r>
          <rPr>
            <sz val="10"/>
            <color rgb="FF000000"/>
            <rFont val="Arial"/>
          </rPr>
          <t>Predictive validity:
Summarise the findings.</t>
        </r>
      </text>
    </comment>
    <comment ref="B32" authorId="0" shapeId="0" xr:uid="{00000000-0006-0000-0200-000065000000}">
      <text>
        <r>
          <rPr>
            <sz val="10"/>
            <color rgb="FF000000"/>
            <rFont val="Arial"/>
          </rPr>
          <t>Daru, Western Province, PNG is now experiencing a fall in TB incidence with a rise in MDR incidence. This was predicted under intervention scenarios in the paper Trauer JM et al. Scenario Analysis for Programmatic Tuberculosis Control in Western Province, Papua New Guinea. Am J Epidemiol 2016;183:1138-48.</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C4" authorId="0" shapeId="0" xr:uid="{00000000-0006-0000-0300-000001000000}">
      <text>
        <r>
          <rPr>
            <sz val="10"/>
            <color rgb="FF000000"/>
            <rFont val="Arial"/>
          </rPr>
          <t>Directly implemented by mechanism of improvement.
Increased rates of passive case finding (decreased delay to seeking care)
Active case finding in addition to passive case finding.
Better integration of TB diagnosis in HIV care increased numbers of individuals screened and diagnosed through HIV clinic settings)
Better sensitivity of testing algorithms</t>
        </r>
      </text>
    </comment>
    <comment ref="F4" authorId="0" shapeId="0" xr:uid="{00000000-0006-0000-0300-000002000000}">
      <text>
        <r>
          <rPr>
            <sz val="10"/>
            <color rgb="FF000000"/>
            <rFont val="Arial"/>
          </rPr>
          <t>The model can explore case finding with different diagnostic algorithms, and explicitly considers their sensitivity and specificity. The user can investigate improvement of identification of active disease by specifying more accurate diagnostic pathways and their scale-up.</t>
        </r>
      </text>
    </comment>
    <comment ref="C5" authorId="0" shapeId="0" xr:uid="{00000000-0006-0000-0300-000003000000}">
      <text>
        <r>
          <rPr>
            <sz val="10"/>
            <color rgb="FF000000"/>
            <rFont val="Arial"/>
          </rPr>
          <t>Improved treatment completion/adherence, treatment success (clearance of infection),
Decreased dropout from diagnosis to treatment initiation,
Lower rates of acquired MDR (percent MDR in re-treatment patients).</t>
        </r>
      </text>
    </comment>
    <comment ref="F5" authorId="0" shapeId="0" xr:uid="{00000000-0006-0000-0300-000004000000}">
      <text>
        <r>
          <rPr>
            <sz val="10"/>
            <color rgb="FF000000"/>
            <rFont val="Arial"/>
          </rPr>
          <t>Through time dependency in the treatment success probabilities by HIV and MDR strata.</t>
        </r>
      </text>
    </comment>
    <comment ref="C6" authorId="0" shapeId="0" xr:uid="{00000000-0006-0000-0300-000005000000}">
      <text>
        <r>
          <rPr>
            <sz val="10"/>
            <color rgb="FF000000"/>
            <rFont val="Arial"/>
          </rPr>
          <t>Explicitly through preventative therapy (reduction in risk of disease),
Also acquisition in and transmission from any group may explicitly reduced by a user specified factor to represent factors such as increased ventilation, decreased crowding,
HIV related prevention due to ART.</t>
        </r>
      </text>
    </comment>
    <comment ref="F6" authorId="0" shapeId="0" xr:uid="{00000000-0006-0000-0300-000006000000}">
      <text>
        <r>
          <rPr>
            <sz val="10"/>
            <color rgb="FF000000"/>
            <rFont val="Arial"/>
          </rPr>
          <t>The model has explicit structures for handling preventative therapy.</t>
        </r>
      </text>
    </comment>
    <comment ref="C7" authorId="0" shapeId="0" xr:uid="{00000000-0006-0000-0300-000007000000}">
      <text>
        <r>
          <rPr>
            <sz val="10"/>
            <color rgb="FF000000"/>
            <rFont val="Arial"/>
          </rPr>
          <t>Reduction in HIV incidence (specified explicitly as an input to the model),
Increased ART leading to higher CD4 counts, lower activation rates of latent TB, possibly less acquisition of TB.</t>
        </r>
      </text>
    </comment>
    <comment ref="F7" authorId="0" shapeId="0" xr:uid="{00000000-0006-0000-0300-000008000000}">
      <text>
        <r>
          <rPr>
            <sz val="10"/>
            <color rgb="FF000000"/>
            <rFont val="Arial"/>
          </rPr>
          <t>The model has explicit HIV structure. In the model, TB dynamics respond to changes in HIV incidence, prevalence and ART coverage.</t>
        </r>
      </text>
    </comment>
    <comment ref="C8" authorId="0" shapeId="0" xr:uid="{00000000-0006-0000-0300-000009000000}">
      <text>
        <r>
          <rPr>
            <sz val="10"/>
            <color rgb="FF000000"/>
            <rFont val="Arial"/>
          </rPr>
          <t>Incidence/prevalence of comorbidities is specified directly, therefore this can modulate the overall population impact. Multiple levels of comorbidities can also be specified, to account for less severe effects.</t>
        </r>
      </text>
    </comment>
    <comment ref="F8" authorId="0" shapeId="0" xr:uid="{00000000-0006-0000-0300-00000A000000}">
      <text>
        <r>
          <rPr>
            <sz val="10"/>
            <color rgb="FF000000"/>
            <rFont val="Arial"/>
          </rPr>
          <t>The model does not have explicit structure for risk-groups or comorbidities other than HIV. However, it can accommodate time-dependency in TB progression parameters, which in principle can be used to estimate the impact of changes in the prevalence of co-morbidities.</t>
        </r>
      </text>
    </comment>
    <comment ref="C9" authorId="0" shapeId="0" xr:uid="{00000000-0006-0000-0300-00000B000000}">
      <text>
        <r>
          <rPr>
            <sz val="10"/>
            <color rgb="FF000000"/>
            <rFont val="Arial"/>
          </rPr>
          <t>Individual socio-economic status can be directly represented in the model with corresponding risk. Therefore additional impacts of interventions can be included dependent on this status. Output is logged explicitly based on these determinants allowing for detailed costing.</t>
        </r>
      </text>
    </comment>
    <comment ref="D9" authorId="0" shapeId="0" xr:uid="{00000000-0006-0000-0300-00000C000000}">
      <text>
        <r>
          <rPr>
            <sz val="10"/>
            <color rgb="FF000000"/>
            <rFont val="Arial"/>
          </rPr>
          <t>This requires data on patient costs and contributions.</t>
        </r>
      </text>
    </comment>
    <comment ref="E9" authorId="0" shapeId="0" xr:uid="{00000000-0006-0000-0300-00000D000000}">
      <text>
        <r>
          <rPr>
            <sz val="10"/>
            <color rgb="FF000000"/>
            <rFont val="Arial"/>
          </rPr>
          <t>Provided inputs on the likely impact of these interventions on the clinical and diagnostic course are available.</t>
        </r>
      </text>
    </comment>
    <comment ref="F9" authorId="0" shapeId="0" xr:uid="{00000000-0006-0000-0300-00000E000000}">
      <text>
        <r>
          <rPr>
            <sz val="10"/>
            <color rgb="FF000000"/>
            <rFont val="Arial"/>
          </rPr>
          <t>TIME has flexibility to represent changes in SES determinants on individual and population level through changes natural history (e.g. progression) and care and prevention (e.g. screening).</t>
        </r>
      </text>
    </comment>
    <comment ref="B11" authorId="0" shapeId="0" xr:uid="{00000000-0006-0000-0300-00000F000000}">
      <text>
        <r>
          <rPr>
            <sz val="10"/>
            <color rgb="FF000000"/>
            <rFont val="Arial"/>
          </rPr>
          <t xml:space="preserve"> Universal drug sensitivity testing modifies the proportion of drug-resistant TB cases who are diagnosed as such. No specific epidemiological data are needed from the user.</t>
        </r>
      </text>
    </comment>
    <comment ref="C11" authorId="0" shapeId="0" xr:uid="{00000000-0006-0000-0300-000010000000}">
      <text>
        <r>
          <rPr>
            <sz val="10"/>
            <color rgb="FF000000"/>
            <rFont val="Arial"/>
          </rPr>
          <t>The diagnostic algorithm logic is explicitly represented, therefore changes in algorithms over time can be completely specified by the user (and may be set independently for any subgroup)</t>
        </r>
      </text>
    </comment>
    <comment ref="D11" authorId="0" shapeId="0" xr:uid="{00000000-0006-0000-0300-000011000000}">
      <text>
        <r>
          <rPr>
            <sz val="10"/>
            <color rgb="FF000000"/>
            <rFont val="Arial"/>
          </rPr>
          <t>Drug sensitivity testing for resistance can be included within an application, each of which have different diagnostic sensitivities and specificities, as well as costs. Using such program, the identification of both drug-sensitive and drug-resistant cases can be specified.</t>
        </r>
      </text>
    </comment>
    <comment ref="E11" authorId="0" shapeId="0" xr:uid="{00000000-0006-0000-0300-000012000000}">
      <text>
        <r>
          <rPr>
            <sz val="10"/>
            <color rgb="FF000000"/>
            <rFont val="Arial"/>
          </rPr>
          <t>The model allows for upfront DST as well as transfer to second-line treatment after failure of first-line. Inputs needed: current levels of DST, anticipated scale-up, and associated costs</t>
        </r>
      </text>
    </comment>
    <comment ref="F11" authorId="0" shapeId="0" xr:uid="{00000000-0006-0000-0300-000013000000}">
      <text>
        <r>
          <rPr>
            <sz val="10"/>
            <color rgb="FF000000"/>
            <rFont val="Arial"/>
          </rPr>
          <t>The model has explicit DST structure, including proportion of cases tested for resistance, and sensitivity and specificity of the tools used, by HIV status and treatment history. The user can specify DST coverages for new and retreatment cases, by HIV strata, as well as changes in the mixture of diagnostic tools used for DST.</t>
        </r>
      </text>
    </comment>
    <comment ref="B12" authorId="0" shapeId="0" xr:uid="{00000000-0006-0000-0300-000014000000}">
      <text>
        <r>
          <rPr>
            <sz val="10"/>
            <color rgb="FF000000"/>
            <rFont val="Arial"/>
          </rPr>
          <t>Xpert reduces time to treatment commencement, improves detection of smear-negative cases and increases strain diagnosis accuracy. These effects apply to all strains. Country data on these effects of Xpert would be ideal if available; otherwise data from the literature can be used.</t>
        </r>
      </text>
    </comment>
    <comment ref="C12" authorId="0" shapeId="0" xr:uid="{00000000-0006-0000-0300-000015000000}">
      <text>
        <r>
          <rPr>
            <sz val="10"/>
            <color rgb="FF000000"/>
            <rFont val="Arial"/>
          </rPr>
          <t>The diagnostic algorithm is explicitly represented, and any changes in algorithm can be completely specified by the user (including test sensitivity and specificity)</t>
        </r>
      </text>
    </comment>
    <comment ref="D12" authorId="0" shapeId="0" xr:uid="{00000000-0006-0000-0300-000016000000}">
      <text>
        <r>
          <rPr>
            <sz val="10"/>
            <color rgb="FF000000"/>
            <rFont val="Arial"/>
          </rPr>
          <t>Strain diagnostic programs can be included within an application, each of which have different diagnostic sensitivities and specificities, as well as costs. The effect of such a replacement can be compared by inclusion within different diagnostic bundles.</t>
        </r>
      </text>
    </comment>
    <comment ref="E12" authorId="0" shapeId="0" xr:uid="{00000000-0006-0000-0300-000017000000}">
      <text>
        <r>
          <rPr>
            <sz val="10"/>
            <color rgb="FF000000"/>
            <rFont val="Arial"/>
          </rPr>
          <t>The model allows current and potential future diagnostic algorithms. Inputs needed: sensitivity and specificity of the diagnostic algorithm (including empirical diagnosis) under Microscopy, and under Xpert. This can include uncertainty intervals if  only estimates are available.</t>
        </r>
      </text>
    </comment>
    <comment ref="F12" authorId="0" shapeId="0" xr:uid="{00000000-0006-0000-0300-000018000000}">
      <text>
        <r>
          <rPr>
            <sz val="10"/>
            <color rgb="FF000000"/>
            <rFont val="Arial"/>
          </rPr>
          <t>Changes in the composition of diagnostic tools, including the replacement of smear with Xpert, can be explicitly studied with the model. The user must be able to characterize the diagnostic pathway both in the past as well as expected changes.</t>
        </r>
      </text>
    </comment>
    <comment ref="A13" authorId="0" shapeId="0" xr:uid="{00000000-0006-0000-0300-000019000000}">
      <text>
        <r>
          <rPr>
            <sz val="10"/>
            <color rgb="FF000000"/>
            <rFont val="Arial"/>
          </rPr>
          <t>Or scale-up of alternative screening tool.</t>
        </r>
      </text>
    </comment>
    <comment ref="B13" authorId="0" shapeId="0" xr:uid="{00000000-0006-0000-0300-00001A000000}">
      <text>
        <r>
          <rPr>
            <sz val="10"/>
            <color rgb="FF000000"/>
            <rFont val="Arial"/>
          </rPr>
          <t>This intervention will improve the identification of both active and latent TB cases. Country data on the epidemiological impact of this program would be ideal if available; otherwise data from the literature can be used.</t>
        </r>
      </text>
    </comment>
    <comment ref="C13" authorId="0" shapeId="0" xr:uid="{00000000-0006-0000-0300-00001B000000}">
      <text>
        <r>
          <rPr>
            <sz val="10"/>
            <color rgb="FF000000"/>
            <rFont val="Arial"/>
          </rPr>
          <t>The diagnostic algorithm is explicitly represented, therefore chest-xray (with a specified sensitivity and specificity) may be introduced as an additional tool or as a tool in conjunction with other diagnostics</t>
        </r>
      </text>
    </comment>
    <comment ref="D13" authorId="0" shapeId="0" xr:uid="{00000000-0006-0000-0300-00001C000000}">
      <text>
        <r>
          <rPr>
            <sz val="10"/>
            <color rgb="FF000000"/>
            <rFont val="Arial"/>
          </rPr>
          <t>By including chest x-rays as part of a diagnostic bundle, it is possible to consider the scale-up of this program.</t>
        </r>
      </text>
    </comment>
    <comment ref="E13" authorId="0" shapeId="0" xr:uid="{00000000-0006-0000-0300-00001D000000}">
      <text>
        <r>
          <rPr>
            <sz val="10"/>
            <color rgb="FF000000"/>
            <rFont val="Arial"/>
          </rPr>
          <t>Requires inputs on sensitivity and specificity of the screening tool.</t>
        </r>
      </text>
    </comment>
    <comment ref="B15" authorId="0" shapeId="0" xr:uid="{00000000-0006-0000-0300-00001E000000}">
      <text>
        <r>
          <rPr>
            <sz val="10"/>
            <color rgb="FF000000"/>
            <rFont val="Arial"/>
          </rPr>
          <t>Increases detection of TB cases. Requires data on coverage of screening.</t>
        </r>
      </text>
    </comment>
    <comment ref="C15" authorId="0" shapeId="0" xr:uid="{00000000-0006-0000-0300-00001F000000}">
      <text>
        <r>
          <rPr>
            <sz val="10"/>
            <color rgb="FF000000"/>
            <rFont val="Arial"/>
          </rPr>
          <t>Captured directly in diagnostic algorithm through sensitivity and specificity of test, dropout, and rate of seeking care for passive case finding (time from symptoms to initial visit). The overall screening can be constructed explicitly by a progression of individual tests, or combination of tests with specified sensitivity and specificity.</t>
        </r>
      </text>
    </comment>
    <comment ref="E15" authorId="0" shapeId="0" xr:uid="{00000000-0006-0000-0300-000020000000}">
      <text>
        <r>
          <rPr>
            <sz val="10"/>
            <color rgb="FF000000"/>
            <rFont val="Arial"/>
          </rPr>
          <t>The model allows for repeat visits to a provider: can distinguish provider types as TB clinics vs primary health care facilities, given data on utilisation of these provider types (e.g. as in India).</t>
        </r>
      </text>
    </comment>
    <comment ref="F15" authorId="0" shapeId="0" xr:uid="{00000000-0006-0000-0300-000021000000}">
      <text>
        <r>
          <rPr>
            <sz val="10"/>
            <color rgb="FF000000"/>
            <rFont val="Arial"/>
          </rPr>
          <t>Assuming homogenous mixing between the clinic and general population, changes in TB screening practices in clinics can be modelled through the existing screening parameters.</t>
        </r>
      </text>
    </comment>
    <comment ref="B16" authorId="0" shapeId="0" xr:uid="{00000000-0006-0000-0300-000022000000}">
      <text>
        <r>
          <rPr>
            <sz val="10"/>
            <color rgb="FF000000"/>
            <rFont val="Arial"/>
          </rPr>
          <t>Increases detection of TB cases. Requires data on coverage of screening.</t>
        </r>
      </text>
    </comment>
    <comment ref="C16" authorId="0" shapeId="0" xr:uid="{00000000-0006-0000-0300-000023000000}">
      <text>
        <r>
          <rPr>
            <sz val="10"/>
            <color rgb="FF000000"/>
            <rFont val="Arial"/>
          </rPr>
          <t>Captured directly along with HIV screening similar to description above for TB screening in TB clinics.</t>
        </r>
      </text>
    </comment>
    <comment ref="F16" authorId="0" shapeId="0" xr:uid="{00000000-0006-0000-0300-000024000000}">
      <text>
        <r>
          <rPr>
            <sz val="10"/>
            <color rgb="FF000000"/>
            <rFont val="Arial"/>
          </rPr>
          <t>HIV positive indivduals on ART, and their specific screening, are explicitly modelled.</t>
        </r>
      </text>
    </comment>
    <comment ref="B17" authorId="0" shapeId="0" xr:uid="{00000000-0006-0000-0300-000025000000}">
      <text>
        <r>
          <rPr>
            <sz val="10"/>
            <color rgb="FF000000"/>
            <rFont val="Arial"/>
          </rPr>
          <t>Increases detection of TB cases. Requires data on coverage of screening.</t>
        </r>
      </text>
    </comment>
    <comment ref="C17" authorId="0" shapeId="0" xr:uid="{00000000-0006-0000-0300-000026000000}">
      <text>
        <r>
          <rPr>
            <sz val="10"/>
            <color rgb="FF000000"/>
            <rFont val="Arial"/>
          </rPr>
          <t>This can be represented directly. Requires the rate of visiting primary health care (for non-TB reasons), and probability of TB screening given symptoms.</t>
        </r>
      </text>
    </comment>
    <comment ref="E17" authorId="0" shapeId="0" xr:uid="{00000000-0006-0000-0300-000027000000}">
      <text>
        <r>
          <rPr>
            <sz val="10"/>
            <color rgb="FF000000"/>
            <rFont val="Arial"/>
          </rPr>
          <t>See above.</t>
        </r>
      </text>
    </comment>
    <comment ref="F17" authorId="0" shapeId="0" xr:uid="{00000000-0006-0000-0300-000028000000}">
      <text>
        <r>
          <rPr>
            <sz val="10"/>
            <color rgb="FF000000"/>
            <rFont val="Arial"/>
          </rPr>
          <t>Same as screening in TB clinics.</t>
        </r>
      </text>
    </comment>
    <comment ref="A18" authorId="0" shapeId="0" xr:uid="{00000000-0006-0000-0300-000029000000}">
      <text>
        <r>
          <rPr>
            <sz val="10"/>
            <color rgb="FF000000"/>
            <rFont val="Arial"/>
          </rPr>
          <t>E.g. targeted active case finding in diabetes, pregnant women, elderly, general hospitalized patients.</t>
        </r>
      </text>
    </comment>
    <comment ref="B18" authorId="0" shapeId="0" xr:uid="{00000000-0006-0000-0300-00002A000000}">
      <text>
        <r>
          <rPr>
            <sz val="10"/>
            <color rgb="FF000000"/>
            <rFont val="Arial"/>
          </rPr>
          <t>Increases detection of TB cases. Requires data on coverage of screening.</t>
        </r>
      </text>
    </comment>
    <comment ref="C18" authorId="0" shapeId="0" xr:uid="{00000000-0006-0000-0300-00002B000000}">
      <text>
        <r>
          <rPr>
            <sz val="10"/>
            <color rgb="FF000000"/>
            <rFont val="Arial"/>
          </rPr>
          <t>Applies to any clinical risk group defined in the model.
Screening including coverage, delays, frequency for active case finding, test sensitivity, and dropout/failure to receive tests is specified explicitly for each group.</t>
        </r>
      </text>
    </comment>
    <comment ref="E18" authorId="0" shapeId="0" xr:uid="{00000000-0006-0000-0300-00002C000000}">
      <text>
        <r>
          <rPr>
            <sz val="10"/>
            <color rgb="FF000000"/>
            <rFont val="Arial"/>
          </rPr>
          <t>Given data on PAF of TB in these risk groups, and expected yield of case finding.</t>
        </r>
      </text>
    </comment>
    <comment ref="F18" authorId="0" shapeId="0" xr:uid="{00000000-0006-0000-0300-00002D000000}">
      <text>
        <r>
          <rPr>
            <sz val="10"/>
            <color rgb="FF000000"/>
            <rFont val="Arial"/>
          </rPr>
          <t>Same as screening in TB clinics.</t>
        </r>
      </text>
    </comment>
    <comment ref="A19" authorId="0" shapeId="0" xr:uid="{00000000-0006-0000-0300-00002E000000}">
      <text>
        <r>
          <rPr>
            <sz val="10"/>
            <color rgb="FF000000"/>
            <rFont val="Arial"/>
          </rPr>
          <t>E.g. targeted active case finding in prisons, slums, migrants, miners.</t>
        </r>
      </text>
    </comment>
    <comment ref="B19" authorId="0" shapeId="0" xr:uid="{00000000-0006-0000-0300-00002F000000}">
      <text>
        <r>
          <rPr>
            <sz val="10"/>
            <color rgb="FF000000"/>
            <rFont val="Arial"/>
          </rPr>
          <t>Increases detection of TB cases. Requires data on coverage of screening.</t>
        </r>
      </text>
    </comment>
    <comment ref="C19" authorId="0" shapeId="0" xr:uid="{00000000-0006-0000-0300-000030000000}">
      <text>
        <r>
          <rPr>
            <sz val="10"/>
            <color rgb="FF000000"/>
            <rFont val="Arial"/>
          </rPr>
          <t>Once sub-populations are specified in the model, all aspects of screening can be specified explicitly (see section above on screening in clinical risk groups).</t>
        </r>
      </text>
    </comment>
    <comment ref="E19" authorId="0" shapeId="0" xr:uid="{00000000-0006-0000-0300-000031000000}">
      <text>
        <r>
          <rPr>
            <sz val="10"/>
            <color rgb="FF000000"/>
            <rFont val="Arial"/>
          </rPr>
          <t>The model currently concentrates on slums, but can be modified to address other subpopulations, given data on PAF of TB in these populations, and expected yield of case finding.</t>
        </r>
      </text>
    </comment>
    <comment ref="F19" authorId="0" shapeId="0" xr:uid="{00000000-0006-0000-0300-000032000000}">
      <text>
        <r>
          <rPr>
            <sz val="10"/>
            <color rgb="FF000000"/>
            <rFont val="Arial"/>
          </rPr>
          <t>Same as screening in TB clinics.</t>
        </r>
      </text>
    </comment>
    <comment ref="A20" authorId="0" shapeId="0" xr:uid="{00000000-0006-0000-0300-000033000000}">
      <text>
        <r>
          <rPr>
            <sz val="10"/>
            <color rgb="FF000000"/>
            <rFont val="Arial"/>
          </rPr>
          <t>E.g. non-targeted active case finding.</t>
        </r>
      </text>
    </comment>
    <comment ref="B20" authorId="0" shapeId="0" xr:uid="{00000000-0006-0000-0300-000034000000}">
      <text>
        <r>
          <rPr>
            <sz val="10"/>
            <color rgb="FF000000"/>
            <rFont val="Arial"/>
          </rPr>
          <t>Increases detection of TB cases. Requires data on coverage of screening.</t>
        </r>
      </text>
    </comment>
    <comment ref="C20" authorId="0" shapeId="0" xr:uid="{00000000-0006-0000-0300-000035000000}">
      <text>
        <r>
          <rPr>
            <sz val="10"/>
            <color rgb="FF000000"/>
            <rFont val="Arial"/>
          </rPr>
          <t>This is specified by the same procedure as for screening in subpopulations and clinical risk groups described above.</t>
        </r>
      </text>
    </comment>
    <comment ref="E20" authorId="0" shapeId="0" xr:uid="{00000000-0006-0000-0300-000036000000}">
      <text>
        <r>
          <rPr>
            <sz val="10"/>
            <color rgb="FF000000"/>
            <rFont val="Arial"/>
          </rPr>
          <t>The model allows for rate of case-finding in the general population.</t>
        </r>
      </text>
    </comment>
    <comment ref="F20" authorId="0" shapeId="0" xr:uid="{00000000-0006-0000-0300-000037000000}">
      <text>
        <r>
          <rPr>
            <sz val="10"/>
            <color rgb="FF000000"/>
            <rFont val="Arial"/>
          </rPr>
          <t>If requested, although the modelling team do not recommend this strategy.</t>
        </r>
      </text>
    </comment>
    <comment ref="A21" authorId="0" shapeId="0" xr:uid="{00000000-0006-0000-0300-000038000000}">
      <text>
        <r>
          <rPr>
            <sz val="10"/>
            <color rgb="FF000000"/>
            <rFont val="Arial"/>
          </rPr>
          <t>Specify groups.</t>
        </r>
      </text>
    </comment>
    <comment ref="B21" authorId="0" shapeId="0" xr:uid="{00000000-0006-0000-0300-000039000000}">
      <text>
        <r>
          <rPr>
            <sz val="10"/>
            <color rgb="FF000000"/>
            <rFont val="Arial"/>
          </rPr>
          <t>Increases detection of TB cases. Requires data on coverage of screening.</t>
        </r>
      </text>
    </comment>
    <comment ref="C21" authorId="0" shapeId="0" xr:uid="{00000000-0006-0000-0300-00003A000000}">
      <text>
        <r>
          <rPr>
            <sz val="10"/>
            <color rgb="FF000000"/>
            <rFont val="Arial"/>
          </rPr>
          <t>Not for country-level models.</t>
        </r>
      </text>
    </comment>
    <comment ref="E21" authorId="0" shapeId="0" xr:uid="{00000000-0006-0000-0300-00003B000000}">
      <text>
        <r>
          <rPr>
            <sz val="10"/>
            <color rgb="FF000000"/>
            <rFont val="Arial"/>
          </rPr>
          <t>The model allow for contact investigations amongst children and adults, also for investigation in the household as well as in the broader community (occupational and social contacts, etc). Inputs needed: anticipated yield of contact investigation in given groups.</t>
        </r>
      </text>
    </comment>
    <comment ref="F21" authorId="0" shapeId="0" xr:uid="{00000000-0006-0000-0300-00003C000000}">
      <text>
        <r>
          <rPr>
            <sz val="10"/>
            <color rgb="FF000000"/>
            <rFont val="Arial"/>
          </rPr>
          <t>The model has an explicit household contact tracing structure. The user must specify local properties of this intervention, including household size, the percentage of the household under five years old, the percentage of household with active TB, and the screening and diagnostic methods used.</t>
        </r>
      </text>
    </comment>
    <comment ref="A22" authorId="0" shapeId="0" xr:uid="{00000000-0006-0000-0300-00003D000000}">
      <text>
        <r>
          <rPr>
            <sz val="10"/>
            <color rgb="FF000000"/>
            <rFont val="Arial"/>
          </rPr>
          <t>E.g. &lt;15 years old.</t>
        </r>
      </text>
    </comment>
    <comment ref="B22" authorId="0" shapeId="0" xr:uid="{00000000-0006-0000-0300-00003E000000}">
      <text>
        <r>
          <rPr>
            <sz val="10"/>
            <color rgb="FF000000"/>
            <rFont val="Arial"/>
          </rPr>
          <t>Increases detection of TB cases. Requires data on coverage of screening.</t>
        </r>
      </text>
    </comment>
    <comment ref="C22" authorId="0" shapeId="0" xr:uid="{00000000-0006-0000-0300-00003F000000}">
      <text>
        <r>
          <rPr>
            <sz val="10"/>
            <color rgb="FF000000"/>
            <rFont val="Arial"/>
          </rPr>
          <t>As the model tracks the age of each individual all aspects of screening can be explicitly specified in terms of age.</t>
        </r>
      </text>
    </comment>
    <comment ref="E22" authorId="0" shapeId="0" xr:uid="{00000000-0006-0000-0300-000040000000}">
      <text>
        <r>
          <rPr>
            <sz val="10"/>
            <color rgb="FF000000"/>
            <rFont val="Arial"/>
          </rPr>
          <t>As above.</t>
        </r>
      </text>
    </comment>
    <comment ref="F22" authorId="0" shapeId="0" xr:uid="{00000000-0006-0000-0300-000041000000}">
      <text>
        <r>
          <rPr>
            <sz val="10"/>
            <color rgb="FF000000"/>
            <rFont val="Arial"/>
          </rPr>
          <t>This is under development</t>
        </r>
      </text>
    </comment>
    <comment ref="B24" authorId="0" shapeId="0" xr:uid="{00000000-0006-0000-0300-000042000000}">
      <text>
        <r>
          <rPr>
            <sz val="10"/>
            <color rgb="FF000000"/>
            <rFont val="Arial"/>
          </rPr>
          <t>Reduces risk of progression to active TB in those receiving preventive therapy.</t>
        </r>
      </text>
    </comment>
    <comment ref="C24" authorId="0" shapeId="0" xr:uid="{00000000-0006-0000-0300-000043000000}">
      <text>
        <r>
          <rPr>
            <sz val="10"/>
            <color rgb="FF000000"/>
            <rFont val="Arial"/>
          </rPr>
          <t>PT interventions specify a duration of therapy, clearance rate of latent infection, reduction in risk of infection and progression while on therapy, as well as some level of (decaying) immunity to reinfection.
For HIV+ PT clearance and risk reduction parameters will generally differ from HIV-.</t>
        </r>
      </text>
    </comment>
    <comment ref="E24" authorId="0" shapeId="0" xr:uid="{00000000-0006-0000-0300-000044000000}">
      <text>
        <r>
          <rPr>
            <sz val="10"/>
            <color rgb="FF000000"/>
            <rFont val="Arial"/>
          </rPr>
          <t>Requires input on the expected initiation and completion rates.</t>
        </r>
      </text>
    </comment>
    <comment ref="F24" authorId="0" shapeId="0" xr:uid="{00000000-0006-0000-0300-000045000000}">
      <text>
        <r>
          <rPr>
            <sz val="10"/>
            <color rgb="FF000000"/>
            <rFont val="Arial"/>
          </rPr>
          <t>The user must specify the coverage of the intervention and the efficacy of PT in prevention of TB progression.</t>
        </r>
      </text>
    </comment>
    <comment ref="A25" authorId="0" shapeId="0" xr:uid="{00000000-0006-0000-0300-000046000000}">
      <text>
        <r>
          <rPr>
            <sz val="10"/>
            <color rgb="FF000000"/>
            <rFont val="Arial"/>
          </rPr>
          <t>Specify if for paediatric and/or all contacts.</t>
        </r>
      </text>
    </comment>
    <comment ref="B25" authorId="0" shapeId="0" xr:uid="{00000000-0006-0000-0300-000047000000}">
      <text>
        <r>
          <rPr>
            <sz val="10"/>
            <color rgb="FF000000"/>
            <rFont val="Arial"/>
          </rPr>
          <t>Reduces risk of progression to active TB in those receiving preventive therapy. Paediatric and/or all contacts depending on context.</t>
        </r>
      </text>
    </comment>
    <comment ref="C25" authorId="0" shapeId="0" xr:uid="{00000000-0006-0000-0300-000048000000}">
      <text>
        <r>
          <rPr>
            <sz val="10"/>
            <color rgb="FF000000"/>
            <rFont val="Arial"/>
          </rPr>
          <t>Not for country level models.</t>
        </r>
      </text>
    </comment>
    <comment ref="E25" authorId="0" shapeId="0" xr:uid="{00000000-0006-0000-0300-000049000000}">
      <text>
        <r>
          <rPr>
            <sz val="10"/>
            <color rgb="FF000000"/>
            <rFont val="Arial"/>
          </rPr>
          <t>Can be paediatric or all contacts - requires input as above.</t>
        </r>
      </text>
    </comment>
    <comment ref="F25" authorId="0" shapeId="0" xr:uid="{00000000-0006-0000-0300-00004A000000}">
      <text>
        <r>
          <rPr>
            <sz val="10"/>
            <color rgb="FF000000"/>
            <rFont val="Arial"/>
          </rPr>
          <t>Same as above.</t>
        </r>
      </text>
    </comment>
    <comment ref="B26" authorId="0" shapeId="0" xr:uid="{00000000-0006-0000-0300-00004B000000}">
      <text>
        <r>
          <rPr>
            <sz val="10"/>
            <color rgb="FF000000"/>
            <rFont val="Arial"/>
          </rPr>
          <t>Reduces risk of progression to active TB in those receiving preventive therapy.</t>
        </r>
      </text>
    </comment>
    <comment ref="C26" authorId="0" shapeId="0" xr:uid="{00000000-0006-0000-0300-00004C000000}">
      <text>
        <r>
          <rPr>
            <sz val="10"/>
            <color rgb="FF000000"/>
            <rFont val="Arial"/>
          </rPr>
          <t>PT interventions specify a fixed duration of therapy, a clearance rate of latent infection, reduction in risk of infection and progression while on therapy, as well as some level of (decaying) immunity to reinfection.
 Combined, these parameters define a reduction in incidence risk over a given time window.</t>
        </r>
      </text>
    </comment>
    <comment ref="E26" authorId="0" shapeId="0" xr:uid="{00000000-0006-0000-0300-00004D000000}">
      <text>
        <r>
          <rPr>
            <sz val="10"/>
            <color rgb="FF000000"/>
            <rFont val="Arial"/>
          </rPr>
          <t>Requires input as above.</t>
        </r>
      </text>
    </comment>
    <comment ref="F26" authorId="0" shapeId="0" xr:uid="{00000000-0006-0000-0300-00004E000000}">
      <text>
        <r>
          <rPr>
            <sz val="10"/>
            <color rgb="FF000000"/>
            <rFont val="Arial"/>
          </rPr>
          <t>The model can reflect screening and treatment for LTBI. The user can specify the coverage of the intervention, LTBI test used, as well as linkage to care and PT completion rates.</t>
        </r>
      </text>
    </comment>
    <comment ref="B27" authorId="0" shapeId="0" xr:uid="{00000000-0006-0000-0300-00004F000000}">
      <text>
        <r>
          <rPr>
            <sz val="10"/>
            <color rgb="FF000000"/>
            <rFont val="Arial"/>
          </rPr>
          <t>The model can include treatment of latent TB infection either as a continuous treatment or as a short course of differing durations.</t>
        </r>
      </text>
    </comment>
    <comment ref="C27" authorId="0" shapeId="0" xr:uid="{00000000-0006-0000-0300-000050000000}">
      <text>
        <r>
          <rPr>
            <sz val="10"/>
            <color rgb="FF000000"/>
            <rFont val="Arial"/>
          </rPr>
          <t>PT interventions each have a defined duration, probability of clearance and subsequent (decaying) immunity to reinfection and reduction in progression of infection while receiving therapy.</t>
        </r>
      </text>
    </comment>
    <comment ref="E27" authorId="0" shapeId="0" xr:uid="{00000000-0006-0000-0300-000051000000}">
      <text>
        <r>
          <rPr>
            <sz val="10"/>
            <color rgb="FF000000"/>
            <rFont val="Arial"/>
          </rPr>
          <t>Requires input on adherence and outcomes of these different preventive regimens.</t>
        </r>
      </text>
    </comment>
    <comment ref="F27" authorId="0" shapeId="0" xr:uid="{00000000-0006-0000-0300-000052000000}">
      <text>
        <r>
          <rPr>
            <sz val="10"/>
            <color rgb="FF000000"/>
            <rFont val="Arial"/>
          </rPr>
          <t>Continuous treatment is used for HIV-positive cases.</t>
        </r>
      </text>
    </comment>
    <comment ref="C29" authorId="0" shapeId="0" xr:uid="{00000000-0006-0000-0300-000053000000}">
      <text>
        <r>
          <rPr>
            <sz val="10"/>
            <color rgb="FF000000"/>
            <rFont val="Arial"/>
          </rPr>
          <t>Initial dropout after diagnosis is modeled explicitly.</t>
        </r>
      </text>
    </comment>
    <comment ref="E29" authorId="0" shapeId="0" xr:uid="{00000000-0006-0000-0300-000054000000}">
      <text>
        <r>
          <rPr>
            <sz val="10"/>
            <color rgb="FF000000"/>
            <rFont val="Arial"/>
          </rPr>
          <t>The model allows for a proportion of diagnosed TB patients to initiate treatment. Requires inputs on current levels of initial loss to follow up</t>
        </r>
      </text>
    </comment>
    <comment ref="A30" authorId="0" shapeId="0" xr:uid="{00000000-0006-0000-0300-000055000000}">
      <text>
        <r>
          <rPr>
            <sz val="10"/>
            <color rgb="FF000000"/>
            <rFont val="Arial"/>
          </rPr>
          <t>Describe the characteristics.</t>
        </r>
      </text>
    </comment>
    <comment ref="B30" authorId="0" shapeId="0" xr:uid="{00000000-0006-0000-0300-000056000000}">
      <text>
        <r>
          <rPr>
            <sz val="10"/>
            <color rgb="FF000000"/>
            <rFont val="Arial"/>
          </rPr>
          <t>Age, co-morbidities.</t>
        </r>
      </text>
    </comment>
    <comment ref="C30" authorId="0" shapeId="0" xr:uid="{00000000-0006-0000-0300-000057000000}">
      <text>
        <r>
          <rPr>
            <sz val="10"/>
            <color rgb="FF000000"/>
            <rFont val="Arial"/>
          </rPr>
          <t>HIV status, MDR status (eg first-line drugs have reduced effectiveness against MDR TB) all have effects on drug effectiveness which are specified for each drug regimen.</t>
        </r>
      </text>
    </comment>
    <comment ref="D30" authorId="0" shapeId="0" xr:uid="{00000000-0006-0000-0300-000058000000}">
      <text>
        <r>
          <rPr>
            <sz val="10"/>
            <color rgb="FF000000"/>
            <rFont val="Arial"/>
          </rPr>
          <t>Linkage to treatment can be specified for each drug-resistant stain and each population in the model, and therefore can be specified for:
Age
Co-morbidity
ART status for HIV+ patients</t>
        </r>
      </text>
    </comment>
    <comment ref="E30" authorId="0" shapeId="0" xr:uid="{00000000-0006-0000-0300-000059000000}">
      <text>
        <r>
          <rPr>
            <sz val="10"/>
            <color rgb="FF000000"/>
            <rFont val="Arial"/>
          </rPr>
          <t>Model currently stratified by new and previously treated, drug susceptibility, and by HIV status</t>
        </r>
      </text>
    </comment>
    <comment ref="F30" authorId="0" shapeId="0" xr:uid="{00000000-0006-0000-0300-00005A000000}">
      <text>
        <r>
          <rPr>
            <sz val="10"/>
            <color rgb="FF000000"/>
            <rFont val="Arial"/>
          </rPr>
          <t>By HIV and MDR strata.</t>
        </r>
      </text>
    </comment>
    <comment ref="C31" authorId="0" shapeId="0" xr:uid="{00000000-0006-0000-0300-00005B000000}">
      <text>
        <r>
          <rPr>
            <sz val="10"/>
            <color rgb="FF000000"/>
            <rFont val="Arial"/>
          </rPr>
          <t>This can be represented in different ways including increased adherence (treatment success), decreased initial dropout, and higher rates of accessing care. The intervention is implemented directly for an individual and can be targeted to any group defined in the model with a defined coverage (e.g. age, gender, geography, HIV status)</t>
        </r>
      </text>
    </comment>
    <comment ref="E31" authorId="0" shapeId="0" xr:uid="{00000000-0006-0000-0300-00005C000000}">
      <text>
        <r>
          <rPr>
            <sz val="10"/>
            <color rgb="FF000000"/>
            <rFont val="Arial"/>
          </rPr>
          <t>Modeled through improvements in treatment outcomes - requires inputs on the expected impact of these interventions on treatment outcomes</t>
        </r>
      </text>
    </comment>
    <comment ref="F31" authorId="0" shapeId="0" xr:uid="{00000000-0006-0000-0300-00005D000000}">
      <text>
        <r>
          <rPr>
            <sz val="10"/>
            <color rgb="FF000000"/>
            <rFont val="Arial"/>
          </rPr>
          <t>Impact represented by change in treatment outcome. Specific activities may be costed in OneHealth, but not modelled explicitly in the model.</t>
        </r>
      </text>
    </comment>
    <comment ref="B32" authorId="0" shapeId="0" xr:uid="{00000000-0006-0000-0300-00005E000000}">
      <text>
        <r>
          <rPr>
            <sz val="10"/>
            <color rgb="FF000000"/>
            <rFont val="Arial"/>
          </rPr>
          <t>The model can allow re-treatment of those who fail their first course of therapy, including simulating DST after failure of first line therapy and moving to MDR course of therapy.</t>
        </r>
      </text>
    </comment>
    <comment ref="C32" authorId="0" shapeId="0" xr:uid="{00000000-0006-0000-0300-00005F000000}">
      <text>
        <r>
          <rPr>
            <sz val="10"/>
            <color rgb="FF000000"/>
            <rFont val="Arial"/>
          </rPr>
          <t>Each regimen is modeled explicitly with specified efficacies (which can further depend on patient status) and durations of treatment.</t>
        </r>
      </text>
    </comment>
    <comment ref="E32" authorId="0" shapeId="0" xr:uid="{00000000-0006-0000-0300-000060000000}">
      <text>
        <r>
          <rPr>
            <sz val="10"/>
            <color rgb="FF000000"/>
            <rFont val="Arial"/>
          </rPr>
          <t>Can be incorporated - requires input on cost, adherence and treatment outcome</t>
        </r>
      </text>
    </comment>
    <comment ref="F32" authorId="0" shapeId="0" xr:uid="{00000000-0006-0000-0300-000061000000}">
      <text>
        <r>
          <rPr>
            <sz val="10"/>
            <color rgb="FF000000"/>
            <rFont val="Arial"/>
          </rPr>
          <t xml:space="preserve">Differential treatment outcomes for new, retreatment, DS and MDR TB. Specific drug combinations can be costed in OneHealth. </t>
        </r>
      </text>
    </comment>
    <comment ref="A34" authorId="0" shapeId="0" xr:uid="{00000000-0006-0000-0300-000062000000}">
      <text>
        <r>
          <rPr>
            <sz val="10"/>
            <color rgb="FF000000"/>
            <rFont val="Arial"/>
          </rPr>
          <t>Describe.</t>
        </r>
      </text>
    </comment>
    <comment ref="B34" authorId="0" shapeId="0" xr:uid="{00000000-0006-0000-0300-000063000000}">
      <text>
        <r>
          <rPr>
            <sz val="10"/>
            <color rgb="FF000000"/>
            <rFont val="Arial"/>
          </rPr>
          <t>Depending on context, private sector can be considered to be of lower or higher quality of care compared with public sector.</t>
        </r>
      </text>
    </comment>
    <comment ref="C34" authorId="0" shapeId="0" xr:uid="{00000000-0006-0000-0300-000064000000}">
      <text>
        <r>
          <rPr>
            <sz val="10"/>
            <color rgb="FF000000"/>
            <rFont val="Arial"/>
          </rPr>
          <t>This can be represented by improved diagnostic sensitivity, reduced delay, and improved treatment success rates when care is accessed in the private sector</t>
        </r>
      </text>
    </comment>
    <comment ref="D34" authorId="0" shapeId="0" xr:uid="{00000000-0006-0000-0300-000065000000}">
      <text>
        <r>
          <rPr>
            <sz val="10"/>
            <color rgb="FF000000"/>
            <rFont val="Arial"/>
          </rPr>
          <t>Currently.</t>
        </r>
      </text>
    </comment>
    <comment ref="E34" authorId="0" shapeId="0" xr:uid="{00000000-0006-0000-0300-000066000000}">
      <text>
        <r>
          <rPr>
            <sz val="10"/>
            <color rgb="FF000000"/>
            <rFont val="Arial"/>
          </rPr>
          <t>This is modelled as a proportion of private providers becoming ‘engaged’ with the programme, to have higher levels of TB diagnosis per patient visit, and treatment outcomes matching those of the programme. Engaged providers may also have access to Xpert, as in India.</t>
        </r>
      </text>
    </comment>
    <comment ref="F34" authorId="0" shapeId="0" xr:uid="{00000000-0006-0000-0300-000067000000}">
      <text>
        <r>
          <rPr>
            <sz val="10"/>
            <color rgb="FF000000"/>
            <rFont val="Arial"/>
          </rPr>
          <t>Under development in model. 
May be costed in OneHealth, but not modelled explicitly in the model. Discussions would need to be held (or evidence provided) on the impact of improved private sector engagement, e.g. reduction in underreporting, which can be taken into account historically in the model. Similarly, how engagement with the private sector may impact later on the care cascade (e.g. treatment success) – this can be modelled going forward in the model.</t>
        </r>
      </text>
    </comment>
    <comment ref="A35" authorId="0" shapeId="0" xr:uid="{00000000-0006-0000-0300-000068000000}">
      <text>
        <r>
          <rPr>
            <sz val="10"/>
            <color rgb="FF000000"/>
            <rFont val="Arial"/>
          </rPr>
          <t>Describe.</t>
        </r>
      </text>
    </comment>
    <comment ref="B35" authorId="0" shapeId="0" xr:uid="{00000000-0006-0000-0300-000069000000}">
      <text>
        <r>
          <rPr>
            <sz val="10"/>
            <color rgb="FF000000"/>
            <rFont val="Arial"/>
          </rPr>
          <t>Increased awareness leading to decreases in patient-related delays.</t>
        </r>
      </text>
    </comment>
    <comment ref="C35" authorId="0" shapeId="0" xr:uid="{00000000-0006-0000-0300-00006A000000}">
      <text>
        <r>
          <rPr>
            <sz val="10"/>
            <color rgb="FF000000"/>
            <rFont val="Arial"/>
          </rPr>
          <t>This can be represented as described more generally in the section above Supportive interventions for improving treatment outcomes</t>
        </r>
      </text>
    </comment>
    <comment ref="D35" authorId="0" shapeId="0" xr:uid="{00000000-0006-0000-0300-00006B000000}">
      <text>
        <r>
          <rPr>
            <sz val="10"/>
            <color rgb="FF000000"/>
            <rFont val="Arial"/>
          </rPr>
          <t>Currently.</t>
        </r>
      </text>
    </comment>
    <comment ref="E35" authorId="0" shapeId="0" xr:uid="{00000000-0006-0000-0300-00006C000000}">
      <text>
        <r>
          <rPr>
            <sz val="10"/>
            <color rgb="FF000000"/>
            <rFont val="Arial"/>
          </rPr>
          <t>Accelerating initial presentation to care.</t>
        </r>
      </text>
    </comment>
    <comment ref="F35" authorId="0" shapeId="0" xr:uid="{00000000-0006-0000-0300-00006D000000}">
      <text>
        <r>
          <rPr>
            <sz val="10"/>
            <color rgb="FF000000"/>
            <rFont val="Arial"/>
          </rPr>
          <t>Captured through improved screening, linkage or treatment outcomes, depending on the programme and supporting data provided by the country.
May also be costed in OneHealth.</t>
        </r>
      </text>
    </comment>
    <comment ref="A36" authorId="0" shapeId="0" xr:uid="{00000000-0006-0000-0300-00006E000000}">
      <text>
        <r>
          <rPr>
            <sz val="10"/>
            <color rgb="FF000000"/>
            <rFont val="Arial"/>
          </rPr>
          <t>Describe.</t>
        </r>
      </text>
    </comment>
    <comment ref="B36" authorId="0" shapeId="0" xr:uid="{00000000-0006-0000-0300-00006F000000}">
      <text>
        <r>
          <rPr>
            <sz val="10"/>
            <color rgb="FF000000"/>
            <rFont val="Arial"/>
          </rPr>
          <t>Increases adherence and treatment outcomes.</t>
        </r>
      </text>
    </comment>
    <comment ref="C36" authorId="0" shapeId="0" xr:uid="{00000000-0006-0000-0300-000070000000}">
      <text>
        <r>
          <rPr>
            <sz val="10"/>
            <color rgb="FF000000"/>
            <rFont val="Arial"/>
          </rPr>
          <t>This can be represented as described more generally in the section above Supportive interventions for improving treatment outcomes</t>
        </r>
      </text>
    </comment>
    <comment ref="D36" authorId="0" shapeId="0" xr:uid="{00000000-0006-0000-0300-000071000000}">
      <text>
        <r>
          <rPr>
            <sz val="10"/>
            <color rgb="FF000000"/>
            <rFont val="Arial"/>
          </rPr>
          <t>Currently.</t>
        </r>
      </text>
    </comment>
    <comment ref="E36" authorId="0" shapeId="0" xr:uid="{00000000-0006-0000-0300-000072000000}">
      <text>
        <r>
          <rPr>
            <sz val="10"/>
            <color rgb="FF000000"/>
            <rFont val="Arial"/>
          </rPr>
          <t>Adherence support mechanisms increase treatment initiation; improve treatment implementation; and promote treatment completion.</t>
        </r>
      </text>
    </comment>
    <comment ref="F36" authorId="0" shapeId="0" xr:uid="{00000000-0006-0000-0300-000073000000}">
      <text>
        <r>
          <rPr>
            <sz val="10"/>
            <color rgb="FF000000"/>
            <rFont val="Arial"/>
          </rPr>
          <t>Captured through improved treatment outcomes, impact depending on the programme and supporting data provided by the country.
 May also be costed in OneHealth.</t>
        </r>
      </text>
    </comment>
    <comment ref="C38" authorId="0" shapeId="0" xr:uid="{00000000-0006-0000-0300-000074000000}">
      <text>
        <r>
          <rPr>
            <sz val="10"/>
            <color rgb="FF000000"/>
            <rFont val="Arial"/>
          </rPr>
          <t>HIV testing is explicitly implemented at a defined frequency (which can depend on age, gender. pregnancy or other properties). This test can then be linked to a subsequent TB test with a defined probability.
 This can also be done for regular ART monitoring.</t>
        </r>
      </text>
    </comment>
    <comment ref="D38" authorId="0" shapeId="0" xr:uid="{00000000-0006-0000-0300-000075000000}">
      <text>
        <r>
          <rPr>
            <sz val="10"/>
            <color rgb="FF000000"/>
            <rFont val="Arial"/>
          </rPr>
          <t>This is possible to include by specifying ART programs.</t>
        </r>
      </text>
    </comment>
    <comment ref="F38" authorId="0" shapeId="0" xr:uid="{00000000-0006-0000-0300-000076000000}">
      <text>
        <r>
          <rPr>
            <sz val="10"/>
            <color rgb="FF000000"/>
            <rFont val="Arial"/>
          </rPr>
          <t>The model has an explicit mechanism which prioritizes ART for TB cases.</t>
        </r>
      </text>
    </comment>
    <comment ref="C40" authorId="0" shapeId="0" xr:uid="{00000000-0006-0000-0300-000077000000}">
      <text>
        <r>
          <rPr>
            <sz val="10"/>
            <color rgb="FF000000"/>
            <rFont val="Arial"/>
          </rPr>
          <t>BCG when given reduces TB infection risk with a defined efficacy. This efficacy decays with aging until BCG confers no protection.</t>
        </r>
      </text>
    </comment>
    <comment ref="F40" authorId="0" shapeId="0" xr:uid="{00000000-0006-0000-0300-000078000000}">
      <text>
        <r>
          <rPr>
            <sz val="10"/>
            <color rgb="FF000000"/>
            <rFont val="Arial"/>
          </rPr>
          <t>Captured through adjustments in natural history of paediatric TB, and adult TB.</t>
        </r>
      </text>
    </comment>
    <comment ref="A41" authorId="0" shapeId="0" xr:uid="{00000000-0006-0000-0300-000079000000}">
      <text>
        <r>
          <rPr>
            <sz val="10"/>
            <color rgb="FF000000"/>
            <rFont val="Arial"/>
          </rPr>
          <t>Specify which barriers and how this is represented.</t>
        </r>
      </text>
    </comment>
    <comment ref="B41" authorId="0" shapeId="0" xr:uid="{00000000-0006-0000-0300-00007A000000}">
      <text>
        <r>
          <rPr>
            <sz val="10"/>
            <color rgb="FF000000"/>
            <rFont val="Arial"/>
          </rPr>
          <t>The population is divided into those who have good access to care and those who have limited access. The two population groups have the same disease model structure but two different sets of values of relevant model parameters.</t>
        </r>
      </text>
    </comment>
    <comment ref="C41" authorId="0" shapeId="0" xr:uid="{00000000-0006-0000-0300-00007B000000}">
      <text>
        <r>
          <rPr>
            <sz val="10"/>
            <color rgb="FF000000"/>
            <rFont val="Arial"/>
          </rPr>
          <t>Individuals can move from a low access care group to a higher access groups.
 Within groups, reductions care-seeking delays and diagnostic delays/dropout over time can be directly specified in the model.</t>
        </r>
      </text>
    </comment>
    <comment ref="D41" authorId="0" shapeId="0" xr:uid="{00000000-0006-0000-0300-00007C000000}">
      <text>
        <r>
          <rPr>
            <sz val="10"/>
            <color rgb="FF000000"/>
            <rFont val="Arial"/>
          </rPr>
          <t>Increased access to both testing and treatment are included: 
- Outreach of screening programs: screening programs such as active case finding and contact tracing among high-risk groups can be specified in terms of their diagnosis rates, but also in terms of their impact of linking to care;
- different modalities for treatment, including hospital-focused and ambulatory treatment modalities, can be represented</t>
        </r>
      </text>
    </comment>
    <comment ref="E41" authorId="0" shapeId="0" xr:uid="{00000000-0006-0000-0300-00007D000000}">
      <text>
        <r>
          <rPr>
            <sz val="10"/>
            <color rgb="FF000000"/>
            <rFont val="Arial"/>
          </rPr>
          <t>Potential barriers from opportunity costs (e.g. lost wages) of care-seeking. This is modelled through increased utilisation of healthcare services, and through decreased dropout rates (hypothetical).</t>
        </r>
      </text>
    </comment>
    <comment ref="F41" authorId="0" shapeId="0" xr:uid="{00000000-0006-0000-0300-00007E000000}">
      <text>
        <r>
          <rPr>
            <sz val="10"/>
            <color rgb="FF000000"/>
            <rFont val="Arial"/>
          </rPr>
          <t>Captured through improved access to screening of TB cases. Barriers, and impact of interventions to reduce them, would be discussed with country and preferably informed by evidence. May be costed in OneHealth.</t>
        </r>
      </text>
    </comment>
    <comment ref="C42" authorId="0" shapeId="0" xr:uid="{00000000-0006-0000-0300-00007F000000}">
      <text>
        <r>
          <rPr>
            <sz val="10"/>
            <color rgb="FF000000"/>
            <rFont val="Arial"/>
          </rPr>
          <t>This can be modeled as an intervention which proportionally reduces the transmission from an individual (or conversely proportionally reduces the probability of acquisition of infection in an individual).</t>
        </r>
      </text>
    </comment>
    <comment ref="D42" authorId="0" shapeId="0" xr:uid="{00000000-0006-0000-0300-000080000000}">
      <text>
        <r>
          <rPr>
            <sz val="10"/>
            <color rgb="FF000000"/>
            <rFont val="Arial"/>
          </rPr>
          <t>It is possible to include the effect, as informed by quantified data.</t>
        </r>
      </text>
    </comment>
    <comment ref="F42" authorId="0" shapeId="0" xr:uid="{00000000-0006-0000-0300-000081000000}">
      <text>
        <r>
          <rPr>
            <sz val="10"/>
            <color rgb="FF000000"/>
            <rFont val="Arial"/>
          </rPr>
          <t>May be costed in OneHealth, but impact not modelled explicitly in the model.</t>
        </r>
      </text>
    </comment>
    <comment ref="A44" authorId="0" shapeId="0" xr:uid="{00000000-0006-0000-0300-000082000000}">
      <text>
        <r>
          <rPr>
            <sz val="10"/>
            <color rgb="FF000000"/>
            <rFont val="Arial"/>
          </rPr>
          <t>E.g. smoking, diabetes, malnutrition, indoor air pollution.</t>
        </r>
      </text>
    </comment>
    <comment ref="C44" authorId="0" shapeId="0" xr:uid="{00000000-0006-0000-0300-000083000000}">
      <text>
        <r>
          <rPr>
            <sz val="10"/>
            <color rgb="FF000000"/>
            <rFont val="Arial"/>
          </rPr>
          <t>Incidence of risk factors (e.g. new regular smokers) and reduction in the prevalence of these factors (e.g. cessation of smoking) can be explicitly imposed over time.</t>
        </r>
      </text>
    </comment>
    <comment ref="D44" authorId="0" shapeId="0" xr:uid="{00000000-0006-0000-0300-000084000000}">
      <text>
        <r>
          <rPr>
            <sz val="10"/>
            <color rgb="FF000000"/>
            <rFont val="Arial"/>
          </rPr>
          <t>This is not explicitly modelled, but could be included if the parameters affected by the risk factors are identified.</t>
        </r>
      </text>
    </comment>
    <comment ref="E44" authorId="0" shapeId="0" xr:uid="{00000000-0006-0000-0300-000085000000}">
      <text>
        <r>
          <rPr>
            <sz val="10"/>
            <color rgb="FF000000"/>
            <rFont val="Arial"/>
          </rPr>
          <t>See above for ‘aggregated’ risk factors. The model currently addresses potential impact if we could address these risk factors, with caveats of weak primary evidence for the feasibility and effectiveness of doing so.</t>
        </r>
      </text>
    </comment>
    <comment ref="F44" authorId="0" shapeId="0" xr:uid="{00000000-0006-0000-0300-000086000000}">
      <text>
        <r>
          <rPr>
            <sz val="10"/>
            <color rgb="FF000000"/>
            <rFont val="Arial"/>
          </rPr>
          <t>HIV prevalence and ART coverage are explicitly modelled. 
Change in prevalence of wider risk factors (e.g. diabetes) is under development. Beta testing by Jan 2018.</t>
        </r>
      </text>
    </comment>
    <comment ref="B45" authorId="0" shapeId="0" xr:uid="{00000000-0006-0000-0300-000087000000}">
      <text>
        <r>
          <rPr>
            <sz val="10"/>
            <color rgb="FF000000"/>
            <rFont val="Arial"/>
          </rPr>
          <t>Implicitly modelled via modifications of relevant model parameters.</t>
        </r>
      </text>
    </comment>
    <comment ref="C45" authorId="0" shapeId="0" xr:uid="{00000000-0006-0000-0300-000088000000}">
      <text>
        <r>
          <rPr>
            <sz val="10"/>
            <color rgb="FF000000"/>
            <rFont val="Arial"/>
          </rPr>
          <t>Coverage and changes in coverage (i.e. incidence) can be specified explicitly over time.</t>
        </r>
      </text>
    </comment>
    <comment ref="D45" authorId="0" shapeId="0" xr:uid="{00000000-0006-0000-0300-000089000000}">
      <text>
        <r>
          <rPr>
            <sz val="10"/>
            <color rgb="FF000000"/>
            <rFont val="Arial"/>
          </rPr>
          <t>This is not explicitly modelled, but could be included if the parameters affected by the risk factors are identified.</t>
        </r>
      </text>
    </comment>
    <comment ref="E45" authorId="0" shapeId="0" xr:uid="{00000000-0006-0000-0300-00008A000000}">
      <text>
        <r>
          <rPr>
            <sz val="10"/>
            <color rgb="FF000000"/>
            <rFont val="Arial"/>
          </rPr>
          <t>Modelled through increased utilisation of healthcare services, and through decreased dropout rates (hypothetical).</t>
        </r>
      </text>
    </comment>
    <comment ref="F45" authorId="0" shapeId="0" xr:uid="{00000000-0006-0000-0300-00008B000000}">
      <text>
        <r>
          <rPr>
            <sz val="10"/>
            <color rgb="FF000000"/>
            <rFont val="Arial"/>
          </rPr>
          <t>Impact on access to care, linkage to care, treatment outcomes can be captured. May be costed in OneHealth.</t>
        </r>
      </text>
    </comment>
    <comment ref="A46" authorId="0" shapeId="0" xr:uid="{00000000-0006-0000-0300-00008C000000}">
      <text>
        <r>
          <rPr>
            <sz val="10"/>
            <color rgb="FF000000"/>
            <rFont val="Arial"/>
          </rPr>
          <t>E.g. GDP, GINI, population below poverty line.</t>
        </r>
      </text>
    </comment>
    <comment ref="B46" authorId="0" shapeId="0" xr:uid="{00000000-0006-0000-0300-00008D000000}">
      <text>
        <r>
          <rPr>
            <sz val="10"/>
            <color rgb="FF000000"/>
            <rFont val="Arial"/>
          </rPr>
          <t>Implicitly modelled via modifications of relevant model parameters.</t>
        </r>
      </text>
    </comment>
    <comment ref="C46" authorId="0" shapeId="0" xr:uid="{00000000-0006-0000-0300-00008E000000}">
      <text>
        <r>
          <rPr>
            <sz val="10"/>
            <color rgb="FF000000"/>
            <rFont val="Arial"/>
          </rPr>
          <t>Individual socio-economic status can be tracked in the model. Changes in socio-economic status can be imposed across the population to reflect GINI coefficient or other economic statistics. If prevalence of indicators is linked to outcomes in the model, then this will provide a link between macroeconomic indicators and health outcomes.</t>
        </r>
      </text>
    </comment>
    <comment ref="F46" authorId="0" shapeId="0" xr:uid="{00000000-0006-0000-0300-00008F000000}">
      <text>
        <r>
          <rPr>
            <sz val="10"/>
            <color rgb="FF000000"/>
            <rFont val="Arial"/>
          </rPr>
          <t>Impact could be captured through changes in natural history parameters. Challenge is data to link between change in indicator and model parameters</t>
        </r>
      </text>
    </comment>
    <comment ref="A48" authorId="0" shapeId="0" xr:uid="{00000000-0006-0000-0300-000090000000}">
      <text>
        <r>
          <rPr>
            <sz val="10"/>
            <color rgb="FF000000"/>
            <rFont val="Arial"/>
          </rPr>
          <t>Specify how the model deals with the impact of multiple interventions on the same model parameter, such as treatment outcome.</t>
        </r>
      </text>
    </comment>
    <comment ref="B48" authorId="0" shapeId="0" xr:uid="{00000000-0006-0000-0300-000091000000}">
      <text>
        <r>
          <rPr>
            <sz val="10"/>
            <color rgb="FF000000"/>
            <rFont val="Arial"/>
          </rPr>
          <t>Implemented mechanistically through transmission dynamic model, to allow estimation of synergies and redundancies.</t>
        </r>
      </text>
    </comment>
    <comment ref="C48" authorId="0" shapeId="0" xr:uid="{00000000-0006-0000-0300-000092000000}">
      <text>
        <r>
          <rPr>
            <sz val="10"/>
            <color rgb="FF000000"/>
            <rFont val="Arial"/>
          </rPr>
          <t>Multiple interventions which target the same parameter are combined in the following multiplicative manner:
 If eff1 and eff2 represent the efficacies to two interventions (acting on the same parameter
 composite efficacy = 1 - (1-eff1)*(1-eff2)</t>
        </r>
      </text>
    </comment>
    <comment ref="D48" authorId="0" shapeId="0" xr:uid="{00000000-0006-0000-0300-000093000000}">
      <text>
        <r>
          <rPr>
            <sz val="10"/>
            <color rgb="FF000000"/>
            <rFont val="Arial"/>
          </rPr>
          <t>Interaction are assumed to be linear, but can have nested or random interactions.</t>
        </r>
      </text>
    </comment>
    <comment ref="E48" authorId="0" shapeId="0" xr:uid="{00000000-0006-0000-0300-000094000000}">
      <text>
        <r>
          <rPr>
            <sz val="10"/>
            <color rgb="FF000000"/>
            <rFont val="Arial"/>
          </rPr>
          <t>Combination policies can be modelled as being implemented at the same time, or in succession. Model produces scenarios for different interventions acting on the same parameter, where the impact is either additive, or simply the maximum impact of the individual interventions</t>
        </r>
      </text>
    </comment>
    <comment ref="F48" authorId="0" shapeId="0" xr:uid="{00000000-0006-0000-0300-000095000000}">
      <text>
        <r>
          <rPr>
            <sz val="10"/>
            <color rgb="FF000000"/>
            <rFont val="Arial"/>
          </rPr>
          <t>Interventions can be applied at the same time to allow for interactions.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400-000001000000}">
      <text>
        <r>
          <rPr>
            <sz val="10"/>
            <color rgb="FF000000"/>
            <rFont val="Arial"/>
          </rPr>
          <t>Use of the current practice as a comparator. Aims to analyse new interventions and best ways to improve the current situation.</t>
        </r>
      </text>
    </comment>
    <comment ref="C3" authorId="0" shapeId="0" xr:uid="{00000000-0006-0000-0400-000002000000}">
      <text>
        <r>
          <rPr>
            <sz val="10"/>
            <color rgb="FF000000"/>
            <rFont val="Arial"/>
          </rPr>
          <t>The model outputs costs (number and type of interventions and diagnostics over time) and DALYs/infections prevented for any intervention scenario relative to a counterfactual.</t>
        </r>
      </text>
    </comment>
    <comment ref="F3" authorId="0" shapeId="0" xr:uid="{00000000-0006-0000-0400-000003000000}">
      <text>
        <r>
          <rPr>
            <sz val="10"/>
            <color rgb="FF000000"/>
            <rFont val="Arial"/>
          </rPr>
          <t>If the appropriate scenarios are constructed for cost and impact analysis.</t>
        </r>
      </text>
    </comment>
    <comment ref="A4" authorId="0" shapeId="0" xr:uid="{00000000-0006-0000-0400-000004000000}">
      <text>
        <r>
          <rPr>
            <sz val="10"/>
            <color rgb="FF000000"/>
            <rFont val="Arial"/>
          </rPr>
          <t>Use of a hypothetical null scenario, where the impacts of all currently implemented interventions are removed, as a comparator. Aims to analyse all interventions (existing and new) simultaneously.</t>
        </r>
      </text>
    </comment>
    <comment ref="C4" authorId="0" shapeId="0" xr:uid="{00000000-0006-0000-0400-000005000000}">
      <text>
        <r>
          <rPr>
            <sz val="10"/>
            <color rgb="FF000000"/>
            <rFont val="Arial"/>
          </rPr>
          <t>Within the sphere of TB interventions the model can provide appropriate counterfactuals to provide a Generalized-Cost-Effectiveness Analysis.</t>
        </r>
      </text>
    </comment>
    <comment ref="F4" authorId="0" shapeId="0" xr:uid="{00000000-0006-0000-0400-000006000000}">
      <text>
        <r>
          <rPr>
            <sz val="10"/>
            <color rgb="FF000000"/>
            <rFont val="Arial"/>
          </rPr>
          <t>The model has been used for WHO-CHOICE analysis impact results, and is slated to be included in the Spectrum-based Generalized Cost Effectiveness Analysis platform (GCEA).</t>
        </r>
      </text>
    </comment>
    <comment ref="A5" authorId="0" shapeId="0" xr:uid="{00000000-0006-0000-0400-000007000000}">
      <text>
        <r>
          <rPr>
            <sz val="10"/>
            <color rgb="FF000000"/>
            <rFont val="Arial"/>
          </rPr>
          <t>E.g. comparison of ACERs/ICERs, resource allocation optimisation, manually.</t>
        </r>
      </text>
    </comment>
    <comment ref="B5" authorId="0" shapeId="0" xr:uid="{00000000-0006-0000-0400-000008000000}">
      <text>
        <r>
          <rPr>
            <sz val="10"/>
            <color rgb="FF000000"/>
            <rFont val="Arial"/>
          </rPr>
          <t>Both by comparing ICERs and by formal optimisation of resource allocation</t>
        </r>
      </text>
    </comment>
    <comment ref="C5" authorId="0" shapeId="0" xr:uid="{00000000-0006-0000-0400-000009000000}">
      <text>
        <r>
          <rPr>
            <sz val="10"/>
            <color rgb="FF000000"/>
            <rFont val="Arial"/>
          </rPr>
          <t>Comparison of prespecified strategies.</t>
        </r>
      </text>
    </comment>
    <comment ref="D5" authorId="0" shapeId="0" xr:uid="{00000000-0006-0000-0400-00000A000000}">
      <text>
        <r>
          <rPr>
            <sz val="10"/>
            <color rgb="FF000000"/>
            <rFont val="Arial"/>
          </rPr>
          <t>Optimal allocations of program funding are identified using an algorithm that identifies how a total budget could be split among currently implemented and potential programs with constraints, in order to maximize the programmatic impact.</t>
        </r>
      </text>
    </comment>
    <comment ref="E5" authorId="0" shapeId="0" xr:uid="{00000000-0006-0000-0400-00000B000000}">
      <text>
        <r>
          <rPr>
            <sz val="10"/>
            <color rgb="FF000000"/>
            <rFont val="Arial"/>
          </rPr>
          <t>The model has not yet been used to optimise policy portfolios</t>
        </r>
      </text>
    </comment>
    <comment ref="F5" authorId="0" shapeId="0" xr:uid="{00000000-0006-0000-0400-00000C000000}">
      <text>
        <r>
          <rPr>
            <sz val="10"/>
            <color rgb="FF000000"/>
            <rFont val="Arial"/>
          </rPr>
          <t>Manual comparisons of different scenarios and their costs and benefits are typically used to select the policy goals. In the near future, with GCEA, comparison of ICERs and ACERs could form part of the process.</t>
        </r>
      </text>
    </comment>
    <comment ref="A6" authorId="0" shapeId="0" xr:uid="{00000000-0006-0000-0400-00000D000000}">
      <text>
        <r>
          <rPr>
            <sz val="10"/>
            <color rgb="FF000000"/>
            <rFont val="Arial"/>
          </rPr>
          <t>e.g. staffing, financial, capacity</t>
        </r>
      </text>
    </comment>
    <comment ref="B6" authorId="0" shapeId="0" xr:uid="{00000000-0006-0000-0400-00000E000000}">
      <text>
        <r>
          <rPr>
            <sz val="10"/>
            <color rgb="FF000000"/>
            <rFont val="Arial"/>
          </rPr>
          <t>Financial, political, ethical and logistical constraints can be specified as part of the optimisation algorithm</t>
        </r>
      </text>
    </comment>
    <comment ref="D6" authorId="0" shapeId="0" xr:uid="{00000000-0006-0000-0400-00000F000000}">
      <text>
        <r>
          <rPr>
            <sz val="10"/>
            <color rgb="FF000000"/>
            <rFont val="Arial"/>
          </rPr>
          <t>Both budgetary constraints and coverage constraints can be specified.</t>
        </r>
      </text>
    </comment>
    <comment ref="F6" authorId="0" shapeId="0" xr:uid="{00000000-0006-0000-0400-000010000000}">
      <text>
        <r>
          <rPr>
            <sz val="10"/>
            <color rgb="FF000000"/>
            <rFont val="Arial"/>
          </rPr>
          <t>No formal optimization routine is used.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500-000001000000}">
      <text>
        <r>
          <rPr>
            <sz val="10"/>
            <color rgb="FF000000"/>
            <rFont val="Arial"/>
          </rPr>
          <t>E.g. funders, NTP, TA, research organisations, NGO.</t>
        </r>
      </text>
    </comment>
    <comment ref="B4" authorId="0" shapeId="0" xr:uid="{00000000-0006-0000-0500-000002000000}">
      <text>
        <r>
          <rPr>
            <sz val="10"/>
            <color rgb="FF000000"/>
            <rFont val="Arial"/>
          </rPr>
          <t>Via the donor, initial link with the country will be established. Teleconferences and in-country mission will follow to discuss country’s TB situation, identify objectives of the analysis and scenarios to be simulated, and action plan. This will be followed by subsequent teleconferences and in-country visits until completion of the project.</t>
        </r>
      </text>
    </comment>
    <comment ref="C4" authorId="0" shapeId="0" xr:uid="{00000000-0006-0000-0500-000003000000}">
      <text>
        <r>
          <rPr>
            <sz val="10"/>
            <color rgb="FF000000"/>
            <rFont val="Arial"/>
          </rPr>
          <t>We have engaged with both the NTP as well as non-profit TA and research organizations working with the NTP. Our engagements have focused on specific epidemiological questions relevant to country programs, such as the feasibility of achieving national target reductions in burden, and quantifying contributions of subgroups to ongoing transmission.</t>
        </r>
      </text>
    </comment>
    <comment ref="D4" authorId="0" shapeId="0" xr:uid="{00000000-0006-0000-0500-000004000000}">
      <text>
        <r>
          <rPr>
            <sz val="10"/>
            <color rgb="FF000000"/>
            <rFont val="Arial"/>
          </rPr>
          <t>Either directly through the Burnet Institute, or indirectly via partners such as the World Bank and the Global Fund.</t>
        </r>
      </text>
    </comment>
    <comment ref="E4" authorId="0" shapeId="0" xr:uid="{00000000-0006-0000-0500-000005000000}">
      <text>
        <r>
          <rPr>
            <sz val="10"/>
            <color rgb="FF000000"/>
            <rFont val="Arial"/>
          </rPr>
          <t>In India: through collaborative work with RNTCP, research organisations and NGOs, as well as (e.g. in India) through developing in-country modelling capacity.</t>
        </r>
      </text>
    </comment>
    <comment ref="F4" authorId="0" shapeId="0" xr:uid="{00000000-0006-0000-0500-000006000000}">
      <text>
        <r>
          <rPr>
            <sz val="10"/>
            <color rgb="FF000000"/>
            <rFont val="Arial"/>
          </rPr>
          <t>First, the team identifies the partners are involved, their needs, timelines and resources available, including level of capacity building a country ownership desired. This process usually involves a local partner (e.g. NGO, research organisation) with experience and existing relationships in-country. The team prefers a collaborative approach to strengthen the decision-making process in a sustainable way, by training in-country experts on model use and translation to policy; while remaining directly involved throughout the process.</t>
        </r>
      </text>
    </comment>
    <comment ref="A5" authorId="0" shapeId="0" xr:uid="{00000000-0006-0000-0500-000007000000}">
      <text>
        <r>
          <rPr>
            <sz val="10"/>
            <color rgb="FF000000"/>
            <rFont val="Arial"/>
          </rPr>
          <t>E.g. funders, NTP, TA, research organisations, NGO.</t>
        </r>
      </text>
    </comment>
    <comment ref="B5" authorId="0" shapeId="0" xr:uid="{00000000-0006-0000-0500-000008000000}">
      <text>
        <r>
          <rPr>
            <sz val="10"/>
            <color rgb="FF000000"/>
            <rFont val="Arial"/>
          </rPr>
          <t>Via the donor, initial link with the country will be established. Teleconferences and in-country mission will follow to discuss country’s TB situation, identify objectives of the analysis and scenarios to be simulated, and action plan. This will be followed by subsequent teleconferences and in-country visits until completion of the project.</t>
        </r>
      </text>
    </comment>
    <comment ref="C5" authorId="0" shapeId="0" xr:uid="{00000000-0006-0000-0500-000009000000}">
      <text>
        <r>
          <rPr>
            <sz val="10"/>
            <color rgb="FF000000"/>
            <rFont val="Arial"/>
          </rPr>
          <t>The modelling team have generally engaged the NTP through collaboration with nonprofit health organizations working with the NTP.</t>
        </r>
      </text>
    </comment>
    <comment ref="D5" authorId="0" shapeId="0" xr:uid="{00000000-0006-0000-0500-00000A000000}">
      <text>
        <r>
          <rPr>
            <sz val="10"/>
            <color rgb="FF000000"/>
            <rFont val="Arial"/>
          </rPr>
          <t>During the initial engagement with the NTP, either directly or through TA / funders, the scope of analysis is discussed and key questions identified. 
According to the timeline and depth of analysis, we attempt to supplement the analysis with in-country meetings that allow for discussion and feedback with in-country experts.</t>
        </r>
      </text>
    </comment>
    <comment ref="E5" authorId="0" shapeId="0" xr:uid="{00000000-0006-0000-0500-00000B000000}">
      <text>
        <r>
          <rPr>
            <sz val="10"/>
            <color rgb="FF000000"/>
            <rFont val="Arial"/>
          </rPr>
          <t>Through collaborative work, at times facilitated by WHO SEARO.</t>
        </r>
      </text>
    </comment>
    <comment ref="F5" authorId="0" shapeId="0" xr:uid="{00000000-0006-0000-0500-00000C000000}">
      <text>
        <r>
          <rPr>
            <sz val="10"/>
            <color rgb="FF000000"/>
            <rFont val="Arial"/>
          </rPr>
          <t>The NTP and other relevant partners are engaged throughout the whole process to make sure that data, methods and assumptions used are appropriate for the setting. Furthermore, the country is engaged during the interpretation of the results. All parties are encouraged to provide their perspective of the modelling process and outputs.</t>
        </r>
      </text>
    </comment>
    <comment ref="C6" authorId="0" shapeId="0" xr:uid="{00000000-0006-0000-0500-00000D000000}">
      <text>
        <r>
          <rPr>
            <sz val="10"/>
            <color rgb="FF000000"/>
            <rFont val="Arial"/>
          </rPr>
          <t>The modelling team have engaged with in-country research and TA organizations (KNCV, Aurum Institute) and academic institutions.</t>
        </r>
      </text>
    </comment>
    <comment ref="A7" authorId="0" shapeId="0" xr:uid="{00000000-0006-0000-0500-00000E000000}">
      <text>
        <r>
          <rPr>
            <sz val="10"/>
            <color rgb="FF000000"/>
            <rFont val="Arial"/>
          </rPr>
          <t>Which organisations?</t>
        </r>
      </text>
    </comment>
    <comment ref="B7" authorId="0" shapeId="0" xr:uid="{00000000-0006-0000-0500-00000F000000}">
      <text>
        <r>
          <rPr>
            <sz val="10"/>
            <color rgb="FF000000"/>
            <rFont val="Arial"/>
          </rPr>
          <t>Varies by context.</t>
        </r>
      </text>
    </comment>
    <comment ref="B9" authorId="0" shapeId="0" xr:uid="{00000000-0006-0000-0500-000010000000}">
      <text>
        <r>
          <rPr>
            <sz val="10"/>
            <color rgb="FF000000"/>
            <rFont val="Arial"/>
          </rPr>
          <t>TA providers are based in Australia.</t>
        </r>
      </text>
    </comment>
    <comment ref="C9" authorId="0" shapeId="0" xr:uid="{00000000-0006-0000-0500-000011000000}">
      <text>
        <r>
          <rPr>
            <sz val="10"/>
            <color rgb="FF000000"/>
            <rFont val="Arial"/>
          </rPr>
          <t>At this time, TA providers are based in the USA..</t>
        </r>
      </text>
    </comment>
    <comment ref="D9" authorId="0" shapeId="0" xr:uid="{00000000-0006-0000-0500-000012000000}">
      <text>
        <r>
          <rPr>
            <sz val="10"/>
            <color rgb="FF000000"/>
            <rFont val="Arial"/>
          </rPr>
          <t>Typically no; however in country assistance can be provided remotely or with country visits and/or training.</t>
        </r>
      </text>
    </comment>
    <comment ref="E9" authorId="0" shapeId="0" xr:uid="{00000000-0006-0000-0500-000013000000}">
      <text>
        <r>
          <rPr>
            <sz val="10"/>
            <color rgb="FF000000"/>
            <rFont val="Arial"/>
          </rPr>
          <t>In India, yes. The modelling team aim to build similar in-country capacity in other settings (capacity in developing original models, as well as in using other modelling tools)</t>
        </r>
      </text>
    </comment>
    <comment ref="F9" authorId="0" shapeId="0" xr:uid="{00000000-0006-0000-0500-000014000000}">
      <text>
        <r>
          <rPr>
            <sz val="10"/>
            <color rgb="FF000000"/>
            <rFont val="Arial"/>
          </rPr>
          <t>This depends on the country: implementers in Vietnam, Indonesia, Nigeria, South Africa, Ethiopia are based locally.</t>
        </r>
      </text>
    </comment>
    <comment ref="A10" authorId="0" shapeId="0" xr:uid="{00000000-0006-0000-0500-000015000000}">
      <text>
        <r>
          <rPr>
            <sz val="10"/>
            <color rgb="FF000000"/>
            <rFont val="Arial"/>
          </rPr>
          <t>e.g. supporting the preparation of a National Strategic Plan or a GFATM application</t>
        </r>
      </text>
    </comment>
    <comment ref="C10" authorId="0" shapeId="0" xr:uid="{00000000-0006-0000-0500-000016000000}">
      <text>
        <r>
          <rPr>
            <sz val="10"/>
            <color rgb="FF000000"/>
            <rFont val="Arial"/>
          </rPr>
          <t>This varies, however at least 1 in person meeting is conducted with in country-collaborators (which may be part of a country visit).</t>
        </r>
      </text>
    </comment>
    <comment ref="D10" authorId="0" shapeId="0" xr:uid="{00000000-0006-0000-0500-000017000000}">
      <text>
        <r>
          <rPr>
            <sz val="10"/>
            <color rgb="FF000000"/>
            <rFont val="Arial"/>
          </rPr>
          <t xml:space="preserve">This varies from 0 to 2 visits, as typically visits either occur early in the application to discuss the analysis and refine data values, or towards the end of the application to finalize and present results. If possible, we recommend at least one country visit. </t>
        </r>
      </text>
    </comment>
    <comment ref="E10" authorId="0" shapeId="0" xr:uid="{00000000-0006-0000-0500-000018000000}">
      <text>
        <r>
          <rPr>
            <sz val="10"/>
            <color rgb="FF000000"/>
            <rFont val="Arial"/>
          </rPr>
          <t>From experience with India</t>
        </r>
      </text>
    </comment>
    <comment ref="F10" authorId="0" shapeId="0" xr:uid="{00000000-0006-0000-0500-000019000000}">
      <text>
        <r>
          <rPr>
            <sz val="10"/>
            <color rgb="FF000000"/>
            <rFont val="Arial"/>
          </rPr>
          <t>This varies depending on the application, but 1-4 visits are typical.</t>
        </r>
      </text>
    </comment>
    <comment ref="C11" authorId="0" shapeId="0" xr:uid="{00000000-0006-0000-0500-00001A000000}">
      <text>
        <r>
          <rPr>
            <sz val="10"/>
            <color rgb="FF000000"/>
            <rFont val="Arial"/>
          </rPr>
          <t>At this time, support is given remotely.</t>
        </r>
      </text>
    </comment>
    <comment ref="D11" authorId="0" shapeId="0" xr:uid="{00000000-0006-0000-0500-00001B000000}">
      <text>
        <r>
          <rPr>
            <sz val="10"/>
            <color rgb="FF000000"/>
            <rFont val="Arial"/>
          </rPr>
          <t>For modelling team-led applications, data support is required during the data collection of both epidemiological and programmatic data. This can be completed remotely, but as this can be an involved process, the majority of this step usually is supported remotely.</t>
        </r>
      </text>
    </comment>
    <comment ref="F11" authorId="0" shapeId="0" xr:uid="{00000000-0006-0000-0500-00001C000000}">
      <text>
        <r>
          <rPr>
            <sz val="10"/>
            <color rgb="FF000000"/>
            <rFont val="Arial"/>
          </rPr>
          <t>This varies depending on the application, but 10-30% in-country support is typical.</t>
        </r>
      </text>
    </comment>
    <comment ref="B12" authorId="0" shapeId="0" xr:uid="{00000000-0006-0000-0500-00001D000000}">
      <text>
        <r>
          <rPr>
            <sz val="10"/>
            <color rgb="FF000000"/>
            <rFont val="Arial"/>
          </rPr>
          <t>This can be undertaken more rapidly if required.</t>
        </r>
      </text>
    </comment>
    <comment ref="C12" authorId="0" shapeId="0" xr:uid="{00000000-0006-0000-0500-00001E000000}">
      <text>
        <r>
          <rPr>
            <sz val="10"/>
            <color rgb="FF000000"/>
            <rFont val="Arial"/>
          </rPr>
          <t>This varies depending on project, however timelines are decided on with country-collaborators as part of the initial project scoping.</t>
        </r>
      </text>
    </comment>
    <comment ref="E12" authorId="0" shapeId="0" xr:uid="{00000000-0006-0000-0500-00001F000000}">
      <text>
        <r>
          <rPr>
            <sz val="10"/>
            <color rgb="FF000000"/>
            <rFont val="Arial"/>
          </rPr>
          <t>The SEAR project lasted a year, now ongoing for selected countries.</t>
        </r>
      </text>
    </comment>
    <comment ref="F12" authorId="0" shapeId="0" xr:uid="{00000000-0006-0000-0500-000020000000}">
      <text>
        <r>
          <rPr>
            <sz val="10"/>
            <color rgb="FF000000"/>
            <rFont val="Arial"/>
          </rPr>
          <t>This can vary from a few weeks to more than a year, depending on the application. The modelling team prefer to take an approach with more sustained long-term engagement rather that rapid TA.</t>
        </r>
      </text>
    </comment>
    <comment ref="A14" authorId="0" shapeId="0" xr:uid="{00000000-0006-0000-0500-000021000000}">
      <text>
        <r>
          <rPr>
            <sz val="10"/>
            <color rgb="FF000000"/>
            <rFont val="Arial"/>
          </rPr>
          <t>E.g. menu driven.</t>
        </r>
      </text>
    </comment>
    <comment ref="D14" authorId="0" shapeId="0" xr:uid="{00000000-0006-0000-0500-000022000000}">
      <text>
        <r>
          <rPr>
            <sz val="10"/>
            <color rgb="FF000000"/>
            <rFont val="Arial"/>
          </rPr>
          <t>This is currently in development.</t>
        </r>
      </text>
    </comment>
    <comment ref="A15" authorId="0" shapeId="0" xr:uid="{00000000-0006-0000-0500-000023000000}">
      <text>
        <r>
          <rPr>
            <sz val="10"/>
            <color rgb="FF000000"/>
            <rFont val="Arial"/>
          </rPr>
          <t>E.g. Windows platform, Mac OSX, Linux, Web-browser.
What is the average size of a model file?</t>
        </r>
      </text>
    </comment>
    <comment ref="B15" authorId="0" shapeId="0" xr:uid="{00000000-0006-0000-0500-000024000000}">
      <text>
        <r>
          <rPr>
            <sz val="10"/>
            <color rgb="FF000000"/>
            <rFont val="Arial"/>
          </rPr>
          <t>Any web-browser (e.g. Chrome, Firefox, Safari, Internet Explorer). Model is accessible and run from a server, therefore installation is not required.</t>
        </r>
      </text>
    </comment>
    <comment ref="C15" authorId="0" shapeId="0" xr:uid="{00000000-0006-0000-0500-000025000000}">
      <text>
        <r>
          <rPr>
            <sz val="10"/>
            <color rgb="FF000000"/>
            <rFont val="Arial"/>
          </rPr>
          <t>All setup files are typically less than 1MB.</t>
        </r>
      </text>
    </comment>
    <comment ref="D15" authorId="0" shapeId="0" xr:uid="{00000000-0006-0000-0500-000026000000}">
      <text>
        <r>
          <rPr>
            <sz val="10"/>
            <color rgb="FF000000"/>
            <rFont val="Arial"/>
          </rPr>
          <t>The model is written in Python and therefore is compatible with multiple operating systems</t>
        </r>
      </text>
    </comment>
    <comment ref="E15" authorId="0" shapeId="0" xr:uid="{00000000-0006-0000-0500-000027000000}">
      <text>
        <r>
          <rPr>
            <sz val="10"/>
            <color rgb="FF000000"/>
            <rFont val="Arial"/>
          </rPr>
          <t>Matlab, currently being developed in C</t>
        </r>
      </text>
    </comment>
    <comment ref="F15" authorId="0" shapeId="0" xr:uid="{00000000-0006-0000-0500-000028000000}">
      <text>
        <r>
          <rPr>
            <sz val="10"/>
            <color rgb="FF000000"/>
            <rFont val="Arial"/>
          </rPr>
          <t>The model currently runs within the Spectrum software package in Windows. A typical file is 1MB. The software itself requires 200MB of hard drive space to install.</t>
        </r>
      </text>
    </comment>
    <comment ref="C16" authorId="0" shapeId="0" xr:uid="{00000000-0006-0000-0500-000029000000}">
      <text>
        <r>
          <rPr>
            <sz val="10"/>
            <color rgb="FF000000"/>
            <rFont val="Arial"/>
          </rPr>
          <t>Currently done by external TA.</t>
        </r>
      </text>
    </comment>
    <comment ref="D16" authorId="0" shapeId="0" xr:uid="{00000000-0006-0000-0500-00002A000000}">
      <text>
        <r>
          <rPr>
            <sz val="10"/>
            <color rgb="FF000000"/>
            <rFont val="Arial"/>
          </rPr>
          <t>This is dependent on the country application, as in-country individuals drive the data collection, which depending on the reporting systems can vary in time and effort. All other steps are performed by the modelling team (composing of external TA and academics).</t>
        </r>
      </text>
    </comment>
    <comment ref="F16" authorId="0" shapeId="0" xr:uid="{00000000-0006-0000-0500-00002B000000}">
      <text>
        <r>
          <rPr>
            <sz val="10"/>
            <color rgb="FF000000"/>
            <rFont val="Arial"/>
          </rPr>
          <t>This depends on the nature of the application. If capacity building is included, more than 50% of application is done by in-country individuals.</t>
        </r>
      </text>
    </comment>
    <comment ref="A17" authorId="0" shapeId="0" xr:uid="{00000000-0006-0000-0500-00002C000000}">
      <text>
        <r>
          <rPr>
            <sz val="10"/>
            <color rgb="FF000000"/>
            <rFont val="Arial"/>
          </rPr>
          <t>Are stakeholders trained to the point of being:
competent consumers/critical consumers/basic developers/competent developers/independent developers of modelling questions</t>
        </r>
      </text>
    </comment>
    <comment ref="B17" authorId="0" shapeId="0" xr:uid="{00000000-0006-0000-0500-00002D000000}">
      <text>
        <r>
          <rPr>
            <sz val="10"/>
            <color rgb="FF000000"/>
            <rFont val="Arial"/>
          </rPr>
          <t>Typically the modelling team undertake most of this component of the work with advice from the country.</t>
        </r>
      </text>
    </comment>
    <comment ref="C17" authorId="0" shapeId="0" xr:uid="{00000000-0006-0000-0500-00002E000000}">
      <text>
        <r>
          <rPr>
            <sz val="10"/>
            <color rgb="FF000000"/>
            <rFont val="Arial"/>
          </rPr>
          <t>The modelling team works collaboratively with in-country stakeholders to establish the focus and scope of work.</t>
        </r>
      </text>
    </comment>
    <comment ref="D17" authorId="0" shapeId="0" xr:uid="{00000000-0006-0000-0500-00002F000000}">
      <text>
        <r>
          <rPr>
            <sz val="10"/>
            <color rgb="FF000000"/>
            <rFont val="Arial"/>
          </rPr>
          <t>This can be provided upon request, but is typically conducted through dialogue while developing and identifying the scope of work.</t>
        </r>
      </text>
    </comment>
    <comment ref="E17" authorId="0" shapeId="0" xr:uid="{00000000-0006-0000-0500-000030000000}">
      <text>
        <r>
          <rPr>
            <sz val="10"/>
            <color rgb="FF000000"/>
            <rFont val="Arial"/>
          </rPr>
          <t>Country teams are involved from the outset in developing the research question, including assessments of the data available to answer the question.</t>
        </r>
      </text>
    </comment>
    <comment ref="F17" authorId="0" shapeId="0" xr:uid="{00000000-0006-0000-0500-000031000000}">
      <text>
        <r>
          <rPr>
            <sz val="10"/>
            <color rgb="FF000000"/>
            <rFont val="Arial"/>
          </rPr>
          <t>Developing appropriate modelling questions and identifying what can and cannot be modelled are explicitly covered in training pathways. All countries that received training have shown that they are able to develop appropriate modelling questions for the model.</t>
        </r>
      </text>
    </comment>
    <comment ref="A18" authorId="0" shapeId="0" xr:uid="{00000000-0006-0000-0500-000032000000}">
      <text>
        <r>
          <rPr>
            <sz val="10"/>
            <color rgb="FF000000"/>
            <rFont val="Arial"/>
          </rPr>
          <t>Are stakeholders trained to the point of being:
competent consumers/critical consumers/basic interpreters/competent interpreters/independent interpreters of modelling results</t>
        </r>
      </text>
    </comment>
    <comment ref="B18" authorId="0" shapeId="0" xr:uid="{00000000-0006-0000-0500-000033000000}">
      <text>
        <r>
          <rPr>
            <sz val="10"/>
            <color rgb="FF000000"/>
            <rFont val="Arial"/>
          </rPr>
          <t xml:space="preserve">We assist with interpretation and check in an iterative process this interpretation and the interpretation of the programmatic changes that the country is considering.
</t>
        </r>
      </text>
    </comment>
    <comment ref="C18" authorId="0" shapeId="0" xr:uid="{00000000-0006-0000-0500-000034000000}">
      <text>
        <r>
          <rPr>
            <sz val="10"/>
            <color rgb="FF000000"/>
            <rFont val="Arial"/>
          </rPr>
          <t>The modelling team reviews and discusses results and their interpretation collaboratively with in-country partners throughout the modelling process.</t>
        </r>
      </text>
    </comment>
    <comment ref="D18" authorId="0" shapeId="0" xr:uid="{00000000-0006-0000-0500-000035000000}">
      <text>
        <r>
          <rPr>
            <sz val="10"/>
            <color rgb="FF000000"/>
            <rFont val="Arial"/>
          </rPr>
          <t xml:space="preserve">This can be provided upon request as per Optima HIV, but to date all applications have been analysed by the modelling team. </t>
        </r>
      </text>
    </comment>
    <comment ref="E18" authorId="0" shapeId="0" xr:uid="{00000000-0006-0000-0500-000036000000}">
      <text>
        <r>
          <rPr>
            <sz val="10"/>
            <color rgb="FF000000"/>
            <rFont val="Arial"/>
          </rPr>
          <t xml:space="preserve">Model results are checked and validated in collaboration with country teams, a process that involves 'training through practice' in the interpretation of model outputs.
</t>
        </r>
      </text>
    </comment>
    <comment ref="F18" authorId="0" shapeId="0" xr:uid="{00000000-0006-0000-0500-000037000000}">
      <text>
        <r>
          <rPr>
            <sz val="10"/>
            <color rgb="FF000000"/>
            <rFont val="Arial"/>
          </rPr>
          <t>Interpretation of modelling outputs and modelling results are explicitly covered in training. Most countries trained are competent interpreters (can independently interpret most results, but may need some assistance in interpreting less frequently used indicators). In-country individuals trained towards independent model use are considered independent interpreters of model results.</t>
        </r>
      </text>
    </comment>
    <comment ref="A19" authorId="0" shapeId="0" xr:uid="{00000000-0006-0000-0500-000038000000}">
      <text>
        <r>
          <rPr>
            <sz val="10"/>
            <color rgb="FF000000"/>
            <rFont val="Arial"/>
          </rPr>
          <t>E.g. calibration, application.
Are stakeholders trained to the point of being:
competent consumers/critical consumers/basic users/competent users/independent users of models</t>
        </r>
      </text>
    </comment>
    <comment ref="B19" authorId="0" shapeId="0" xr:uid="{00000000-0006-0000-0500-000039000000}">
      <text>
        <r>
          <rPr>
            <sz val="10"/>
            <color rgb="FF000000"/>
            <rFont val="Arial"/>
          </rPr>
          <t>We are building a better user interface that we provide online for countries to modify parameters to use the model. We will provide support to the country to use this interface and interpret and understand the meaning of the parameters.</t>
        </r>
      </text>
    </comment>
    <comment ref="C19" authorId="0" shapeId="0" xr:uid="{00000000-0006-0000-0500-00003A000000}">
      <text>
        <r>
          <rPr>
            <sz val="10"/>
            <color rgb="FF000000"/>
            <rFont val="Arial"/>
          </rPr>
          <t>The modelling team will support training of in-country personnel in model calibration and application procedures.</t>
        </r>
      </text>
    </comment>
    <comment ref="D19" authorId="0" shapeId="0" xr:uid="{00000000-0006-0000-0500-00003B000000}">
      <text>
        <r>
          <rPr>
            <sz val="10"/>
            <color rgb="FF000000"/>
            <rFont val="Arial"/>
          </rPr>
          <t>Results are shared with the country during the process, through workshops and preliminary reports. 
This will be provided when locally led, as per Optima HIV, but to date all applications have been analysed by the modelling team.</t>
        </r>
      </text>
    </comment>
    <comment ref="E19" authorId="0" shapeId="0" xr:uid="{00000000-0006-0000-0500-00003C000000}">
      <text>
        <r>
          <rPr>
            <sz val="10"/>
            <color rgb="FF000000"/>
            <rFont val="Arial"/>
          </rPr>
          <t>Where possible: to maintain flexibility for a broad variety of research questions, the model is not formulated as a 'user-friendly' tool. Applying the model therefore requires training in basic modelling principles, which we are keen to provide where requested.</t>
        </r>
      </text>
    </comment>
    <comment ref="F19" authorId="0" shapeId="0" xr:uid="{00000000-0006-0000-0500-00003D000000}">
      <text>
        <r>
          <rPr>
            <sz val="10"/>
            <color rgb="FF000000"/>
            <rFont val="Arial"/>
          </rPr>
          <t xml:space="preserve">Countries who have received intensified training are at least competent users (some independent). Other countries who have only taken part in regional workshops are either critical user or basic consumer. </t>
        </r>
      </text>
    </comment>
    <comment ref="B20" authorId="0" shapeId="0" xr:uid="{00000000-0006-0000-0500-00003E000000}">
      <text>
        <r>
          <rPr>
            <sz val="10"/>
            <color rgb="FF000000"/>
            <rFont val="Arial"/>
          </rPr>
          <t xml:space="preserve">In-country modelling teams have not previously been formed. However, we have tried to support epidemiologists to conduct related projects. We would be keen to support countries interested in developing modelling capacity, but have not included that in current costings. We collaborate with some of the modelling groups in the region and have PhD students from high-incidence countries, who are developing modelling skills.
</t>
        </r>
      </text>
    </comment>
    <comment ref="C20" authorId="0" shapeId="0" xr:uid="{00000000-0006-0000-0500-00003F000000}">
      <text>
        <r>
          <rPr>
            <sz val="10"/>
            <color rgb="FF000000"/>
            <rFont val="Arial"/>
          </rPr>
          <t>Currently TA has been provided externally. However, development of in-country capacity including the formation of modeling groups is one of the modelling team's goals, and part of the mission.</t>
        </r>
      </text>
    </comment>
    <comment ref="E20" authorId="0" shapeId="0" xr:uid="{00000000-0006-0000-0500-000040000000}">
      <text>
        <r>
          <rPr>
            <sz val="10"/>
            <color rgb="FF000000"/>
            <rFont val="Arial"/>
          </rPr>
          <t>The model is maintained and run by a modelling group at WHO/SEARO, based in Delhi: we intend to build on this experience to develop similar technical capacity in other countries in the region.</t>
        </r>
      </text>
    </comment>
    <comment ref="F20" authorId="0" shapeId="0" xr:uid="{00000000-0006-0000-0500-000041000000}">
      <text>
        <r>
          <rPr>
            <sz val="10"/>
            <color rgb="FF000000"/>
            <rFont val="Arial"/>
          </rPr>
          <t>This depends on the application. Nigeria, South Africa, Ethiopia, Indonesia and Viet Nam have at some point in the application formed groups of stakeholders that discuss the modelling results.</t>
        </r>
      </text>
    </comment>
    <comment ref="C22" authorId="0" shapeId="0" xr:uid="{00000000-0006-0000-0500-000042000000}">
      <text>
        <r>
          <rPr>
            <sz val="10"/>
            <color rgb="FF000000"/>
            <rFont val="Arial"/>
          </rPr>
          <t>This is often in the form of a joint-authored peer reviewed publication, in addition to white papers and presentations based on the work.</t>
        </r>
      </text>
    </comment>
    <comment ref="D22" authorId="0" shapeId="0" xr:uid="{00000000-0006-0000-0500-000043000000}">
      <text>
        <r>
          <rPr>
            <sz val="10"/>
            <color rgb="FF000000"/>
            <rFont val="Arial"/>
          </rPr>
          <t>This can include a short summary with key findings along with Powerpoint slides, through to a full report.</t>
        </r>
      </text>
    </comment>
    <comment ref="F22" authorId="0" shapeId="0" xr:uid="{00000000-0006-0000-0500-000044000000}">
      <text>
        <r>
          <rPr>
            <sz val="10"/>
            <color rgb="FF000000"/>
            <rFont val="Arial"/>
          </rPr>
          <t>Usually both in a suitable forum, such as a dissemination meeting</t>
        </r>
      </text>
    </comment>
    <comment ref="A23" authorId="0" shapeId="0" xr:uid="{00000000-0006-0000-0500-000045000000}">
      <text>
        <r>
          <rPr>
            <sz val="10"/>
            <color rgb="FF000000"/>
            <rFont val="Arial"/>
          </rPr>
          <t>Raw epidemiological and cost data that were assembled during calibration and intervention scenario modelling.</t>
        </r>
      </text>
    </comment>
    <comment ref="C23" authorId="0" shapeId="0" xr:uid="{00000000-0006-0000-0500-000046000000}">
      <text>
        <r>
          <rPr>
            <sz val="10"/>
            <color rgb="FF000000"/>
            <rFont val="Arial"/>
          </rPr>
          <t>All raw data and model outputs are made available, usually via the modelling team's github paper repository.</t>
        </r>
      </text>
    </comment>
    <comment ref="D23" authorId="0" shapeId="0" xr:uid="{00000000-0006-0000-0500-000047000000}">
      <text>
        <r>
          <rPr>
            <sz val="10"/>
            <color rgb="FF000000"/>
            <rFont val="Arial"/>
          </rPr>
          <t>Both epidemiological output and programmatic output are submitted when completing the country application.</t>
        </r>
      </text>
    </comment>
    <comment ref="E23" authorId="0" shapeId="0" xr:uid="{00000000-0006-0000-0500-000048000000}">
      <text>
        <r>
          <rPr>
            <sz val="10"/>
            <color rgb="FF000000"/>
            <rFont val="Arial"/>
          </rPr>
          <t>The country has typically provided these files in the first place.</t>
        </r>
      </text>
    </comment>
    <comment ref="A24" authorId="0" shapeId="0" xr:uid="{00000000-0006-0000-0500-000049000000}">
      <text>
        <r>
          <rPr>
            <sz val="10"/>
            <color rgb="FF000000"/>
            <rFont val="Arial"/>
          </rPr>
          <t>Particularly those that were used to generate the results in the final report/presentation.</t>
        </r>
      </text>
    </comment>
    <comment ref="B24" authorId="0" shapeId="0" xr:uid="{00000000-0006-0000-0500-00004A000000}">
      <text>
        <r>
          <rPr>
            <sz val="10"/>
            <color rgb="FF000000"/>
            <rFont val="Arial"/>
          </rPr>
          <t>Model scenario files are provided to the country.</t>
        </r>
      </text>
    </comment>
    <comment ref="C24" authorId="0" shapeId="0" xr:uid="{00000000-0006-0000-0500-00004B000000}">
      <text>
        <r>
          <rPr>
            <sz val="10"/>
            <color rgb="FF000000"/>
            <rFont val="Arial"/>
          </rPr>
          <t>These are also provided via the modelling team's github paper repository (and associated tools repositories)</t>
        </r>
      </text>
    </comment>
    <comment ref="D24" authorId="0" shapeId="0" xr:uid="{00000000-0006-0000-0500-00004C000000}">
      <text>
        <r>
          <rPr>
            <sz val="10"/>
            <color rgb="FF000000"/>
            <rFont val="Arial"/>
          </rPr>
          <t>Currently, the modelling team provide the input databook and output datasheets, with modelling results and scenario analyses. From the input databook, the results can be recreated.</t>
        </r>
      </text>
    </comment>
    <comment ref="E24" authorId="0" shapeId="0" xr:uid="{00000000-0006-0000-0500-00004D000000}">
      <text>
        <r>
          <rPr>
            <sz val="10"/>
            <color rgb="FF000000"/>
            <rFont val="Arial"/>
          </rPr>
          <t>If requested.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600-000001000000}">
      <text>
        <r>
          <rPr>
            <sz val="10"/>
            <color rgb="FF000000"/>
            <rFont val="Arial"/>
          </rPr>
          <t>When did this occur?
Only include applications where there has been direct contact with country stakeholders.</t>
        </r>
      </text>
    </comment>
    <comment ref="B4" authorId="0" shapeId="0" xr:uid="{00000000-0006-0000-0600-000002000000}">
      <text>
        <r>
          <rPr>
            <sz val="10"/>
            <color rgb="FF000000"/>
            <rFont val="Arial"/>
          </rPr>
          <t>Papua New Guinea (2015), 
 Uzbekistan (2014),
 Fiji (2016), The Philippines (2017), Bulgaria (2017)</t>
        </r>
      </text>
    </comment>
    <comment ref="C4" authorId="0" shapeId="0" xr:uid="{00000000-0006-0000-0600-000003000000}">
      <text>
        <r>
          <rPr>
            <sz val="10"/>
            <color rgb="FF000000"/>
            <rFont val="Arial"/>
          </rPr>
          <t>China (2014, 2015)</t>
        </r>
      </text>
    </comment>
    <comment ref="D4" authorId="0" shapeId="0" xr:uid="{00000000-0006-0000-0600-000004000000}">
      <text>
        <r>
          <rPr>
            <sz val="10"/>
            <color rgb="FF000000"/>
            <rFont val="Arial"/>
          </rPr>
          <t xml:space="preserve">Belarus (2017), South Africa (2017)
</t>
        </r>
      </text>
    </comment>
    <comment ref="E4" authorId="0" shapeId="0" xr:uid="{00000000-0006-0000-0600-000005000000}">
      <text>
        <r>
          <rPr>
            <sz val="10"/>
            <color rgb="FF000000"/>
            <rFont val="Arial"/>
          </rPr>
          <t>India (2017), countries from the South-East Asian Region (2017).</t>
        </r>
      </text>
    </comment>
    <comment ref="F4" authorId="0" shapeId="0" xr:uid="{00000000-0006-0000-0600-000006000000}">
      <text>
        <r>
          <rPr>
            <sz val="10"/>
            <color rgb="FF000000"/>
            <rFont val="Arial"/>
          </rPr>
          <t>Ghana, Indonesia, Viet Nam, Nigeria, Bangladesh, Pakistan, Zimbabwe, Zambia, South Africa, Myanmar, Ethiopia.</t>
        </r>
      </text>
    </comment>
    <comment ref="A5" authorId="0" shapeId="0" xr:uid="{00000000-0006-0000-0600-000007000000}">
      <text>
        <r>
          <rPr>
            <sz val="10"/>
            <color rgb="FF000000"/>
            <rFont val="Arial"/>
          </rPr>
          <t>E.g. SoH, NSP, domestic funding request, GFATM request, investment case, regional ministerial meeting, MSF PMDT program</t>
        </r>
      </text>
    </comment>
    <comment ref="B5" authorId="0" shapeId="0" xr:uid="{00000000-0006-0000-0600-000008000000}">
      <text>
        <r>
          <rPr>
            <sz val="10"/>
            <color rgb="FF000000"/>
            <rFont val="Arial"/>
          </rPr>
          <t>Papua New Guinea, 2015, Secretary of Health request, funded through Department of Foreign Affairs and Trade, Australia. Planning and intervention scenarios managed at a province level.
Karakalpakstan, Uzbekistan, 2014, MSF PMDT program
Fiji, 2016, Global Fund funded, consultation with NTP
Philippines, 2017, GFATM Funding Request, consultation with NTP
Bulgaria, 2017, GFATM Funding Request, consultation with NTP</t>
        </r>
      </text>
    </comment>
    <comment ref="C5" authorId="0" shapeId="0" xr:uid="{00000000-0006-0000-0600-000009000000}">
      <text>
        <r>
          <rPr>
            <sz val="10"/>
            <color rgb="FF000000"/>
            <rFont val="Arial"/>
          </rPr>
          <t>The IDM TB group has worked with the Chinese Center for Disease Control and Prevention to predict whether the current DOTS strategy would be sufficient to reach 2035 goals for reductions in both incidence and prevalence of disease. This was done in 2014 and 2015 and results are summarised in a jointly authored, peer-reviewed paper. This work was not tied to any funding request.</t>
        </r>
      </text>
    </comment>
    <comment ref="D5" authorId="0" shapeId="0" xr:uid="{00000000-0006-0000-0600-00000A000000}">
      <text>
        <r>
          <rPr>
            <sz val="10"/>
            <color rgb="FF000000"/>
            <rFont val="Arial"/>
          </rPr>
          <t xml:space="preserve">Belarus (2017): application used to inform the allocation of funding for the next NTP period
Gauteng province, South Africa (2017): application used to analyse allocation of current funding, in preparation for the next NTP
</t>
        </r>
      </text>
    </comment>
    <comment ref="E5" authorId="0" shapeId="0" xr:uid="{00000000-0006-0000-0600-00000B000000}">
      <text>
        <r>
          <rPr>
            <sz val="10"/>
            <color rgb="FF000000"/>
            <rFont val="Arial"/>
          </rPr>
          <t>India, in support of the 2017 National Strategic Plan for TB elimination.
Countries from the South-East Asian Region, in their participation in the March 2017 regional ministerial meeting.</t>
        </r>
      </text>
    </comment>
    <comment ref="F5" authorId="0" shapeId="0" xr:uid="{00000000-0006-0000-0600-00000C000000}">
      <text>
        <r>
          <rPr>
            <sz val="10"/>
            <color rgb="FF000000"/>
            <rFont val="Arial"/>
          </rPr>
          <t>The model has been used to support several countries in the context of NSP development, GFATM funding request as well as meetings organized with global health partners.
 GFATM funding requests: Ghana (reprogramming of grant), Indonesia, Viet Nam, Nigeria, Bangladesh, Pakistan, South Sudan and Zimbabwe.
 NSP: Zambia, South Africa, Myanmar, Ethiopia
Investment case: South Africa
Applications in Indonesia, South Africa, Viet Nam and Nigeria were led by in-country individuals who received training</t>
        </r>
      </text>
    </comment>
    <comment ref="B6" authorId="0" shapeId="0" xr:uid="{00000000-0006-0000-0600-00000D000000}">
      <text>
        <r>
          <rPr>
            <sz val="10"/>
            <color rgb="FF000000"/>
            <rFont val="Arial"/>
          </rPr>
          <t>South Africa in the multimodelling study</t>
        </r>
      </text>
    </comment>
    <comment ref="F6" authorId="0" shapeId="0" xr:uid="{00000000-0006-0000-0600-00000E000000}">
      <text>
        <r>
          <rPr>
            <sz val="10"/>
            <color rgb="FF000000"/>
            <rFont val="Arial"/>
          </rPr>
          <t>Ghana, Zambia, Zimbabwe, Nigeria, Ethiopia, South Africa</t>
        </r>
      </text>
    </comment>
    <comment ref="B7" authorId="0" shapeId="0" xr:uid="{00000000-0006-0000-0600-00000F000000}">
      <text>
        <r>
          <rPr>
            <sz val="10"/>
            <color rgb="FF000000"/>
            <rFont val="Arial"/>
          </rPr>
          <t>The Philippines and India (in the multi-modelling study)</t>
        </r>
      </text>
    </comment>
    <comment ref="F7" authorId="0" shapeId="0" xr:uid="{00000000-0006-0000-0600-000010000000}">
      <text>
        <r>
          <rPr>
            <sz val="10"/>
            <color rgb="FF000000"/>
            <rFont val="Arial"/>
          </rPr>
          <t>Bangladesh, Myanmar</t>
        </r>
      </text>
    </comment>
    <comment ref="B8" authorId="0" shapeId="0" xr:uid="{00000000-0006-0000-0600-000011000000}">
      <text>
        <r>
          <rPr>
            <sz val="10"/>
            <color rgb="FF000000"/>
            <rFont val="Arial"/>
          </rPr>
          <t>Fiji and Papua New Guinea (and China in the multi-modelling study)</t>
        </r>
      </text>
    </comment>
    <comment ref="F8" authorId="0" shapeId="0" xr:uid="{00000000-0006-0000-0600-000012000000}">
      <text>
        <r>
          <rPr>
            <sz val="10"/>
            <color rgb="FF000000"/>
            <rFont val="Arial"/>
          </rPr>
          <t>Viet Nam, Indonesia</t>
        </r>
      </text>
    </comment>
    <comment ref="B9" authorId="0" shapeId="0" xr:uid="{00000000-0006-0000-0600-000013000000}">
      <text>
        <r>
          <rPr>
            <sz val="10"/>
            <color rgb="FF000000"/>
            <rFont val="Arial"/>
          </rPr>
          <t>Bulgaria, Uzbekistan</t>
        </r>
      </text>
    </comment>
    <comment ref="F10" authorId="0" shapeId="0" xr:uid="{00000000-0006-0000-0600-000014000000}">
      <text>
        <r>
          <rPr>
            <sz val="10"/>
            <color rgb="FF000000"/>
            <rFont val="Arial"/>
          </rPr>
          <t>Pakistan</t>
        </r>
      </text>
    </comment>
    <comment ref="A14" authorId="0" shapeId="0" xr:uid="{00000000-0006-0000-0600-000015000000}">
      <text>
        <r>
          <rPr>
            <sz val="10"/>
            <color rgb="FF000000"/>
            <rFont val="Arial"/>
          </rPr>
          <t>E.g. risk groups.
Sources e.g. population-based studies (Observational studies, demographic surveys, health surveys, prevalence surveys), Expert opinion, International surveillance data (WHO GTB database, UNAIDS AIM model), published literature (published diagnostic studies, model parameters), clinical studies (clinical trial data, control trials), programmatic data (NTP reports, WHO epi review, pilot data, grey literature, routinely collected data), other (please specify).</t>
        </r>
      </text>
    </comment>
    <comment ref="B14" authorId="0" shapeId="0" xr:uid="{00000000-0006-0000-0600-000016000000}">
      <text>
        <r>
          <rPr>
            <sz val="10"/>
            <color rgb="FF000000"/>
            <rFont val="Arial"/>
          </rPr>
          <t>Observational studies, routinely collected data.</t>
        </r>
      </text>
    </comment>
    <comment ref="C14" authorId="0" shapeId="0" xr:uid="{00000000-0006-0000-0600-000017000000}">
      <text>
        <r>
          <rPr>
            <sz val="10"/>
            <color rgb="FF000000"/>
            <rFont val="Arial"/>
          </rPr>
          <t>Demographic and health surveys, routinely collected data on access to care, prevalence surveys (eg. HIV, diabetes) as well as expert opinion.</t>
        </r>
      </text>
    </comment>
    <comment ref="D14" authorId="0" shapeId="0" xr:uid="{00000000-0006-0000-0600-000018000000}">
      <text>
        <r>
          <rPr>
            <sz val="10"/>
            <color rgb="FF000000"/>
            <rFont val="Arial"/>
          </rPr>
          <t>Population studies, expert opinion, programmatic data, published literature.
Peer-reviewed studies.</t>
        </r>
      </text>
    </comment>
    <comment ref="E14" authorId="0" shapeId="0" xr:uid="{00000000-0006-0000-0600-000019000000}">
      <text>
        <r>
          <rPr>
            <sz val="10"/>
            <color rgb="FF000000"/>
            <rFont val="Arial"/>
          </rPr>
          <t>Prevalence surveys in the SEA region.</t>
        </r>
      </text>
    </comment>
    <comment ref="F14" authorId="0" shapeId="0" xr:uid="{00000000-0006-0000-0600-00001A000000}">
      <text>
        <r>
          <rPr>
            <sz val="10"/>
            <color rgb="FF000000"/>
            <rFont val="Arial"/>
          </rPr>
          <t>HIV is the only risk group explicitly modelled and this model is identical to the UNAIDS AIM model. For other groups the modelling team would use international or locally available data, usually grey literature. Prevalence survey reports, WHO epi reviews</t>
        </r>
      </text>
    </comment>
    <comment ref="A15" authorId="0" shapeId="0" xr:uid="{00000000-0006-0000-0600-00001B000000}">
      <text>
        <r>
          <rPr>
            <sz val="10"/>
            <color rgb="FF000000"/>
            <rFont val="Arial"/>
          </rPr>
          <t>E.g. number needed to test.
Sources e.g. population-based studies (Observational studies, demographic surveys, health surveys, prevalence surveys), Expert opinion, International surveillance data (WHO GTB database, UNAIDS AIM model), published literature (published diagnostic studies, model parameters), clinical studies (clinical trial data, control trials), programmatic data (NTP reports, WHO epi review, pilot data, grey literature, routinely collected data), other (please specify).</t>
        </r>
      </text>
    </comment>
    <comment ref="B15" authorId="0" shapeId="0" xr:uid="{00000000-0006-0000-0600-00001C000000}">
      <text>
        <r>
          <rPr>
            <sz val="10"/>
            <color rgb="FF000000"/>
            <rFont val="Arial"/>
          </rPr>
          <t>Observational studies</t>
        </r>
      </text>
    </comment>
    <comment ref="C15" authorId="0" shapeId="0" xr:uid="{00000000-0006-0000-0600-00001D000000}">
      <text>
        <r>
          <rPr>
            <sz val="10"/>
            <color rgb="FF000000"/>
            <rFont val="Arial"/>
          </rPr>
          <t>Routinely collected data on diagnostics and treatment.</t>
        </r>
      </text>
    </comment>
    <comment ref="E15" authorId="0" shapeId="0" xr:uid="{00000000-0006-0000-0600-00001E000000}">
      <text>
        <r>
          <rPr>
            <sz val="10"/>
            <color rgb="FF000000"/>
            <rFont val="Arial"/>
          </rPr>
          <t>Observational studies. GeneXpert demonstration study in India, published literature on case-finding ‘yields’ in the region.</t>
        </r>
      </text>
    </comment>
    <comment ref="F15" authorId="0" shapeId="0" xr:uid="{00000000-0006-0000-0600-00001F000000}">
      <text>
        <r>
          <rPr>
            <sz val="10"/>
            <color rgb="FF000000"/>
            <rFont val="Arial"/>
          </rPr>
          <t>Programmatic data from TB registers (numbers tested, WHO epi reviews),
pilot data (expected yield),
expert opinion (to inform assumptions).</t>
        </r>
      </text>
    </comment>
    <comment ref="A16" authorId="0" shapeId="0" xr:uid="{00000000-0006-0000-0600-000020000000}">
      <text>
        <r>
          <rPr>
            <sz val="10"/>
            <color rgb="FF000000"/>
            <rFont val="Arial"/>
          </rPr>
          <t>E.g. test sensitivity, specificity.
Sources e.g. population-based studies (Observational studies, demographic surveys, health surveys, prevalence surveys), Expert opinion, International surveillance data (WHO GTB database, UNAIDS AIM model), published literature (published diagnostic studies, model parameters), clinical studies (clinical trial data, control trials), programmatic data (NTP reports, WHO epi review, pilot data, grey literature, routinely collected data), other (please specify).</t>
        </r>
      </text>
    </comment>
    <comment ref="B16" authorId="0" shapeId="0" xr:uid="{00000000-0006-0000-0600-000021000000}">
      <text>
        <r>
          <rPr>
            <sz val="10"/>
            <color rgb="FF000000"/>
            <rFont val="Arial"/>
          </rPr>
          <t>Published diagnostic studies</t>
        </r>
      </text>
    </comment>
    <comment ref="C16" authorId="0" shapeId="0" xr:uid="{00000000-0006-0000-0600-000022000000}">
      <text>
        <r>
          <rPr>
            <sz val="10"/>
            <color rgb="FF000000"/>
            <rFont val="Arial"/>
          </rPr>
          <t>NTP definitions of diagnostic algorithms, sensitivity and specificity taken from a combination of expert opinion and clinical studies (eg performance comparisons of sputum diagnostics versus culture).</t>
        </r>
      </text>
    </comment>
    <comment ref="D16" authorId="0" shapeId="0" xr:uid="{00000000-0006-0000-0600-000023000000}">
      <text>
        <r>
          <rPr>
            <sz val="10"/>
            <color rgb="FF000000"/>
            <rFont val="Arial"/>
          </rPr>
          <t>Programmatic data, clinical studies, expert opinion, published literature.</t>
        </r>
      </text>
    </comment>
    <comment ref="E16" authorId="0" shapeId="0" xr:uid="{00000000-0006-0000-0600-000024000000}">
      <text>
        <r>
          <rPr>
            <sz val="10"/>
            <color rgb="FF000000"/>
            <rFont val="Arial"/>
          </rPr>
          <t>Literature on test performance, supplemented by expert opinion on the extent and accuracy of empirical diagnosis in real clinical settings.</t>
        </r>
      </text>
    </comment>
    <comment ref="G16" authorId="0" shapeId="0" xr:uid="{00000000-0006-0000-0600-000025000000}">
      <text>
        <r>
          <rPr>
            <sz val="10"/>
            <color rgb="FF000000"/>
            <rFont val="Arial"/>
          </rPr>
          <t>Literature on test performance, supplemented by expert opinion on the extent and accuracy of empirical diagnosis in real clinical settings.</t>
        </r>
      </text>
    </comment>
    <comment ref="A17" authorId="0" shapeId="0" xr:uid="{00000000-0006-0000-0600-000026000000}">
      <text>
        <r>
          <rPr>
            <sz val="10"/>
            <color rgb="FF000000"/>
            <rFont val="Arial"/>
          </rPr>
          <t>E.g. actual utilisation of different tests, loss-to-follow-up, clinical diagnosis.
Sources e.g. population-based studies (Observational studies, demographic surveys, health surveys, prevalence surveys), Expert opinion, International surveillance data (WHO GTB database, UNAIDS AIM model), published literature (published diagnostic studies, model parameters), clinical studies (clinical trial data, control trials), programmatic data (NTP reports, WHO epi review, pilot data, grey literature, routinely collected data), other (please specify).</t>
        </r>
      </text>
    </comment>
    <comment ref="B17" authorId="0" shapeId="0" xr:uid="{00000000-0006-0000-0600-000027000000}">
      <text>
        <r>
          <rPr>
            <sz val="10"/>
            <color rgb="FF000000"/>
            <rFont val="Arial"/>
          </rPr>
          <t>Routinely collected data</t>
        </r>
      </text>
    </comment>
    <comment ref="C17" authorId="0" shapeId="0" xr:uid="{00000000-0006-0000-0600-000028000000}">
      <text>
        <r>
          <rPr>
            <sz val="10"/>
            <color rgb="FF000000"/>
            <rFont val="Arial"/>
          </rPr>
          <t>Observational studies and expert opinion (primarily with respect to algorithm changes), programmatic data on coverage and algorithm details.</t>
        </r>
      </text>
    </comment>
    <comment ref="D17" authorId="0" shapeId="0" xr:uid="{00000000-0006-0000-0600-000029000000}">
      <text>
        <r>
          <rPr>
            <sz val="10"/>
            <color rgb="FF000000"/>
            <rFont val="Arial"/>
          </rPr>
          <t>Discussion with NTP/program managers.</t>
        </r>
      </text>
    </comment>
    <comment ref="E17" authorId="0" shapeId="0" xr:uid="{00000000-0006-0000-0600-00002A000000}">
      <text>
        <r>
          <rPr>
            <sz val="10"/>
            <color rgb="FF000000"/>
            <rFont val="Arial"/>
          </rPr>
          <t>Routine surveillance data for public sector, expert opinion (subject to wide uncertainty estimates) for the private sector.</t>
        </r>
      </text>
    </comment>
    <comment ref="F17" authorId="0" shapeId="0" xr:uid="{00000000-0006-0000-0600-00002B000000}">
      <text>
        <r>
          <rPr>
            <sz val="10"/>
            <color rgb="FF000000"/>
            <rFont val="Arial"/>
          </rPr>
          <t>Programmatic data (details of algorithms and coverage),
expert opinion (when data not available), prevalence survey reports</t>
        </r>
      </text>
    </comment>
    <comment ref="G17" authorId="0" shapeId="0" xr:uid="{00000000-0006-0000-0600-00002C000000}">
      <text>
        <r>
          <rPr>
            <sz val="10"/>
            <color rgb="FF000000"/>
            <rFont val="Arial"/>
          </rPr>
          <t>Literature on test performance, supplemented by expert opinion on the extent and accuracy of empirical diagnosis in real clinical settings.</t>
        </r>
      </text>
    </comment>
    <comment ref="A18" authorId="0" shapeId="0" xr:uid="{00000000-0006-0000-0600-00002D000000}">
      <text>
        <r>
          <rPr>
            <sz val="10"/>
            <color rgb="FF000000"/>
            <rFont val="Arial"/>
          </rPr>
          <t>E.g. cure rates, given good adherence and treatment completion.
Sources e.g. population-based studies (Observational studies, demographic surveys, health surveys, prevalence surveys), Expert opinion, International surveillance data (WHO GTB database, UNAIDS AIM model), published literature (published diagnostic studies, model parameters), clinical studies (clinical trial data, control trials), programmatic data (NTP reports, WHO epi review, pilot data, grey literature, routinely collected data), other (please specify).</t>
        </r>
      </text>
    </comment>
    <comment ref="B18" authorId="0" shapeId="0" xr:uid="{00000000-0006-0000-0600-00002E000000}">
      <text>
        <r>
          <rPr>
            <sz val="10"/>
            <color rgb="FF000000"/>
            <rFont val="Arial"/>
          </rPr>
          <t>Routinely collected data, WHO GTB database</t>
        </r>
      </text>
    </comment>
    <comment ref="C18" authorId="0" shapeId="0" xr:uid="{00000000-0006-0000-0600-00002F000000}">
      <text>
        <r>
          <rPr>
            <sz val="10"/>
            <color rgb="FF000000"/>
            <rFont val="Arial"/>
          </rPr>
          <t>Routine data taken from the NTP (and typically reported to WHO).</t>
        </r>
      </text>
    </comment>
    <comment ref="E18" authorId="0" shapeId="0" xr:uid="{00000000-0006-0000-0600-000030000000}">
      <text>
        <r>
          <rPr>
            <sz val="10"/>
            <color rgb="FF000000"/>
            <rFont val="Arial"/>
          </rPr>
          <t>Routine surveillance data for public sector, expert opinion (subject to wide uncertainty estimates) for the private sector.</t>
        </r>
      </text>
    </comment>
    <comment ref="F18" authorId="0" shapeId="0" xr:uid="{00000000-0006-0000-0600-000031000000}">
      <text>
        <r>
          <rPr>
            <sz val="10"/>
            <color rgb="FF000000"/>
            <rFont val="Arial"/>
          </rPr>
          <t>Population studies, international surveillance data, programmatic data.
WHO GTB database, WHO epi reviews, prevalence survey reports.</t>
        </r>
      </text>
    </comment>
    <comment ref="A19" authorId="0" shapeId="0" xr:uid="{00000000-0006-0000-0600-000032000000}">
      <text>
        <r>
          <rPr>
            <sz val="10"/>
            <color rgb="FF000000"/>
            <rFont val="Arial"/>
          </rPr>
          <t>E.g. default rates, changes in treatment completion with supportive interventions.
Sources e.g. population-based studies (Observational studies, demographic surveys, health surveys, prevalence surveys), Expert opinion, International surveillance data (WHO GTB database, UNAIDS AIM model), published literature (published diagnostic studies, model parameters), clinical studies (clinical trial data, control trials), programmatic data (NTP reports, WHO epi review, pilot data, grey literature, routinely collected data), other (please specify).</t>
        </r>
      </text>
    </comment>
    <comment ref="B19" authorId="0" shapeId="0" xr:uid="{00000000-0006-0000-0600-000033000000}">
      <text>
        <r>
          <rPr>
            <sz val="10"/>
            <color rgb="FF000000"/>
            <rFont val="Arial"/>
          </rPr>
          <t>Observational studies</t>
        </r>
      </text>
    </comment>
    <comment ref="C19" authorId="0" shapeId="0" xr:uid="{00000000-0006-0000-0600-000034000000}">
      <text>
        <r>
          <rPr>
            <sz val="10"/>
            <color rgb="FF000000"/>
            <rFont val="Arial"/>
          </rPr>
          <t>NTP reports and data reported by the NTP, also expert opinion and control trials (where available) for proposed changes.</t>
        </r>
      </text>
    </comment>
    <comment ref="D19" authorId="0" shapeId="0" xr:uid="{00000000-0006-0000-0600-000035000000}">
      <text>
        <r>
          <rPr>
            <sz val="10"/>
            <color rgb="FF000000"/>
            <rFont val="Arial"/>
          </rPr>
          <t>Informed either directly from country, or identified from literature and constructed in consultation with the country.</t>
        </r>
      </text>
    </comment>
    <comment ref="E19" authorId="0" shapeId="0" xr:uid="{00000000-0006-0000-0600-000036000000}">
      <text>
        <r>
          <rPr>
            <sz val="10"/>
            <color rgb="FF000000"/>
            <rFont val="Arial"/>
          </rPr>
          <t>Routine surveillance data for public sector, expert opinion (subject to wide uncertainty estimates) for the private sector.</t>
        </r>
      </text>
    </comment>
    <comment ref="F19" authorId="0" shapeId="0" xr:uid="{00000000-0006-0000-0600-000037000000}">
      <text>
        <r>
          <rPr>
            <sz val="10"/>
            <color rgb="FF000000"/>
            <rFont val="Arial"/>
          </rPr>
          <t>Pilot data, WHO epi reviews</t>
        </r>
      </text>
    </comment>
    <comment ref="A20" authorId="0" shapeId="0" xr:uid="{00000000-0006-0000-0600-000038000000}">
      <text>
        <r>
          <rPr>
            <sz val="10"/>
            <color rgb="FF000000"/>
            <rFont val="Arial"/>
          </rPr>
          <t>E.g. changes in cure rates and changes in TB incidence, DALYs averted.
Sources e.g. population-based studies (Observational studies, demographic surveys, health surveys, prevalence surveys), Expert opinion, International surveillance data (WHO GTB database, UNAIDS AIM model), published literature (published diagnostic studies, model parameters), clinical studies (clinical trial data, control trials), programmatic data (NTP reports, WHO epi review, pilot data, grey literature, routinely collected data), other (please specify).</t>
        </r>
      </text>
    </comment>
    <comment ref="B20" authorId="0" shapeId="0" xr:uid="{00000000-0006-0000-0600-000039000000}">
      <text>
        <r>
          <rPr>
            <sz val="10"/>
            <color rgb="FF000000"/>
            <rFont val="Arial"/>
          </rPr>
          <t>Observational studies, routinely collected data</t>
        </r>
      </text>
    </comment>
    <comment ref="C20" authorId="0" shapeId="0" xr:uid="{00000000-0006-0000-0600-00003A000000}">
      <text>
        <r>
          <rPr>
            <sz val="10"/>
            <color rgb="FF000000"/>
            <rFont val="Arial"/>
          </rPr>
          <t>Observational studies. Cohort and case control studies of TB recurrence (including published meta-analyses)</t>
        </r>
      </text>
    </comment>
    <comment ref="E20" authorId="0" shapeId="0" xr:uid="{00000000-0006-0000-0600-00003B000000}">
      <text>
        <r>
          <rPr>
            <sz val="10"/>
            <color rgb="FF000000"/>
            <rFont val="Arial"/>
          </rPr>
          <t>Published systematic reviews on effect of treatment duration for long-term outcomes: prevalence surveys recording treatment history; unpublished clinical trial data for recurrence of TB depending on treatment implementation.</t>
        </r>
      </text>
    </comment>
    <comment ref="F20" authorId="0" shapeId="0" xr:uid="{00000000-0006-0000-0600-00003C000000}">
      <text>
        <r>
          <rPr>
            <sz val="10"/>
            <color rgb="FF000000"/>
            <rFont val="Arial"/>
          </rPr>
          <t>This is determined by model natural history parameters in the transmission model and WHO epi reviews</t>
        </r>
      </text>
    </comment>
    <comment ref="A21" authorId="0" shapeId="0" xr:uid="{00000000-0006-0000-0600-00003D000000}">
      <text>
        <r>
          <rPr>
            <sz val="10"/>
            <color rgb="FF000000"/>
            <rFont val="Arial"/>
          </rPr>
          <t>What is the source of this information?</t>
        </r>
      </text>
    </comment>
    <comment ref="B21" authorId="0" shapeId="0" xr:uid="{00000000-0006-0000-0600-00003E000000}">
      <text>
        <r>
          <rPr>
            <sz val="10"/>
            <color rgb="FF000000"/>
            <rFont val="Arial"/>
          </rPr>
          <t xml:space="preserve">From various sources such as prevalence survey or routinely collected data. </t>
        </r>
      </text>
    </comment>
    <comment ref="C21" authorId="0" shapeId="0" xr:uid="{00000000-0006-0000-0600-00003F000000}">
      <text>
        <r>
          <rPr>
            <sz val="10"/>
            <color rgb="FF000000"/>
            <rFont val="Arial"/>
          </rPr>
          <t>E.g. newly available national prevalence surveys.</t>
        </r>
      </text>
    </comment>
    <comment ref="E21" authorId="0" shapeId="0" xr:uid="{00000000-0006-0000-0600-000040000000}">
      <text>
        <r>
          <rPr>
            <sz val="10"/>
            <color rgb="FF000000"/>
            <rFont val="Arial"/>
          </rPr>
          <t>E.g. to pooled prevalence estimates for urban and rural data in India. As new data is often unpublished, sources can be through collaborative working relationships with NTP and other expert colleagues .</t>
        </r>
      </text>
    </comment>
    <comment ref="F21" authorId="0" shapeId="0" xr:uid="{00000000-0006-0000-0600-000041000000}">
      <text>
        <r>
          <rPr>
            <sz val="10"/>
            <color rgb="FF000000"/>
            <rFont val="Arial"/>
          </rPr>
          <t xml:space="preserve">During long-term applications, the model is updated at least annually to reflect newly available data.  </t>
        </r>
      </text>
    </comment>
    <comment ref="A23" authorId="0" shapeId="0" xr:uid="{00000000-0006-0000-0600-000042000000}">
      <text>
        <r>
          <rPr>
            <sz val="10"/>
            <color rgb="FF000000"/>
            <rFont val="Arial"/>
          </rPr>
          <t>E.g. operational services to deliver diagnosis and treatment of active disease.
Sources e.g. expert opinion, routinely collected data, observational studies, published literature</t>
        </r>
      </text>
    </comment>
    <comment ref="C23" authorId="0" shapeId="0" xr:uid="{00000000-0006-0000-0600-000043000000}">
      <text>
        <r>
          <rPr>
            <sz val="10"/>
            <color rgb="FF000000"/>
            <rFont val="Arial"/>
          </rPr>
          <t>Currently the Epi-model produces detailed outputs at any level of disaggregation which may be input into a costing model as was done in the following joint work (http://thelancet.com/journals/langlo/article/PIIS2214-109X(16)30265-0/fulltext)</t>
        </r>
      </text>
    </comment>
    <comment ref="D23" authorId="0" shapeId="0" xr:uid="{00000000-0006-0000-0600-000044000000}">
      <text>
        <r>
          <rPr>
            <sz val="10"/>
            <color rgb="FF000000"/>
            <rFont val="Arial"/>
          </rPr>
          <t>If costing data wasn't directly reports, national and regional cost estimates were used in conjunction with expert opinion.</t>
        </r>
      </text>
    </comment>
    <comment ref="F23" authorId="0" shapeId="0" xr:uid="{00000000-0006-0000-0600-000045000000}">
      <text>
        <r>
          <rPr>
            <sz val="10"/>
            <color rgb="FF000000"/>
            <rFont val="Arial"/>
          </rPr>
          <t>E.g. national &amp; international data, OneHealth, GDF.</t>
        </r>
      </text>
    </comment>
    <comment ref="A24" authorId="0" shapeId="0" xr:uid="{00000000-0006-0000-0600-000046000000}">
      <text>
        <r>
          <rPr>
            <sz val="10"/>
            <color rgb="FF000000"/>
            <rFont val="Arial"/>
          </rPr>
          <t>E.g. improving linkage to care, increasing treatment completion, patient support, active case finding.
Sources e.g. expert knowledge, routinely collected data, observational studies.</t>
        </r>
      </text>
    </comment>
    <comment ref="C24" authorId="0" shapeId="0" xr:uid="{00000000-0006-0000-0600-000047000000}">
      <text>
        <r>
          <rPr>
            <sz val="10"/>
            <color rgb="FF000000"/>
            <rFont val="Arial"/>
          </rPr>
          <t>Currently the Epi-model produces detailed outputs at any level of disaggregation which may be input into a costing model.</t>
        </r>
      </text>
    </comment>
    <comment ref="F24" authorId="0" shapeId="0" xr:uid="{00000000-0006-0000-0600-000048000000}">
      <text>
        <r>
          <rPr>
            <sz val="10"/>
            <color rgb="FF000000"/>
            <rFont val="Arial"/>
          </rPr>
          <t>E.g. national &amp; international data, OneHealth, GDF.</t>
        </r>
      </text>
    </comment>
    <comment ref="A25" authorId="0" shapeId="0" xr:uid="{00000000-0006-0000-0600-000049000000}">
      <text>
        <r>
          <rPr>
            <sz val="10"/>
            <color rgb="FF000000"/>
            <rFont val="Arial"/>
          </rPr>
          <t>Sources e.g. expert knowledge, routinely collected data, observational studies.</t>
        </r>
      </text>
    </comment>
    <comment ref="C25" authorId="0" shapeId="0" xr:uid="{00000000-0006-0000-0600-00004A000000}">
      <text>
        <r>
          <rPr>
            <sz val="10"/>
            <color rgb="FF000000"/>
            <rFont val="Arial"/>
          </rPr>
          <t>Currently the Epi-model produces detailed outputs at any level of disaggregation which may be input into a costing model.</t>
        </r>
      </text>
    </comment>
    <comment ref="D25" authorId="0" shapeId="0" xr:uid="{00000000-0006-0000-0600-00004B000000}">
      <text>
        <r>
          <rPr>
            <sz val="10"/>
            <color rgb="FF000000"/>
            <rFont val="Arial"/>
          </rPr>
          <t>NTP budget, departmental reports and, if required, additional funding streams.</t>
        </r>
      </text>
    </comment>
    <comment ref="F25" authorId="0" shapeId="0" xr:uid="{00000000-0006-0000-0600-00004C000000}">
      <text>
        <r>
          <rPr>
            <sz val="10"/>
            <color rgb="FF000000"/>
            <rFont val="Arial"/>
          </rPr>
          <t>E.g. national &amp; international data, OneHealth, GDF.</t>
        </r>
      </text>
    </comment>
    <comment ref="A26" authorId="0" shapeId="0" xr:uid="{00000000-0006-0000-0600-00004D000000}">
      <text>
        <r>
          <rPr>
            <sz val="10"/>
            <color rgb="FF000000"/>
            <rFont val="Arial"/>
          </rPr>
          <t>Sources e.g. expert knowledge, routinely collected data, observational studies.</t>
        </r>
      </text>
    </comment>
    <comment ref="C26" authorId="0" shapeId="0" xr:uid="{00000000-0006-0000-0600-00004E000000}">
      <text>
        <r>
          <rPr>
            <sz val="10"/>
            <color rgb="FF000000"/>
            <rFont val="Arial"/>
          </rPr>
          <t>Currently the Epi-model produces detailed outputs at any level of disaggregation which may be input into a costing model.</t>
        </r>
      </text>
    </comment>
    <comment ref="D26" authorId="0" shapeId="0" xr:uid="{00000000-0006-0000-0600-00004F000000}">
      <text>
        <r>
          <rPr>
            <sz val="10"/>
            <color rgb="FF000000"/>
            <rFont val="Arial"/>
          </rPr>
          <t>NTP budget, departmental reports and, if required, additional funding streams.</t>
        </r>
      </text>
    </comment>
    <comment ref="F26" authorId="0" shapeId="0" xr:uid="{00000000-0006-0000-0600-000050000000}">
      <text>
        <r>
          <rPr>
            <sz val="10"/>
            <color rgb="FF000000"/>
            <rFont val="Arial"/>
          </rPr>
          <t>E.g. national &amp; international data, OneHealth, GDF.</t>
        </r>
      </text>
    </comment>
    <comment ref="A27" authorId="0" shapeId="0" xr:uid="{00000000-0006-0000-0600-000051000000}">
      <text>
        <r>
          <rPr>
            <sz val="10"/>
            <color rgb="FF000000"/>
            <rFont val="Arial"/>
          </rPr>
          <t>What is the source of this information?</t>
        </r>
      </text>
    </comment>
    <comment ref="B27" authorId="0" shapeId="0" xr:uid="{00000000-0006-0000-0600-000052000000}">
      <text>
        <r>
          <rPr>
            <sz val="10"/>
            <color rgb="FF000000"/>
            <rFont val="Arial"/>
          </rPr>
          <t>From various sources such as annual cost reports.</t>
        </r>
      </text>
    </comment>
    <comment ref="C27" authorId="0" shapeId="0" xr:uid="{00000000-0006-0000-0600-000053000000}">
      <text>
        <r>
          <rPr>
            <sz val="10"/>
            <color rgb="FF000000"/>
            <rFont val="Arial"/>
          </rPr>
          <t>Currently the Epi-model produces detailed outputs at any level of disaggregation which may be input into a costing model.</t>
        </r>
      </text>
    </comment>
    <comment ref="F27" authorId="0" shapeId="0" xr:uid="{00000000-0006-0000-0600-000054000000}">
      <text>
        <r>
          <rPr>
            <sz val="10"/>
            <color rgb="FF000000"/>
            <rFont val="Arial"/>
          </rPr>
          <t>Typically annually or semi-annually</t>
        </r>
      </text>
    </comment>
  </commentList>
</comments>
</file>

<file path=xl/sharedStrings.xml><?xml version="1.0" encoding="utf-8"?>
<sst xmlns="http://schemas.openxmlformats.org/spreadsheetml/2006/main" count="1027" uniqueCount="331">
  <si>
    <t>Cost model</t>
  </si>
  <si>
    <t>Question</t>
  </si>
  <si>
    <t>AuTuMN</t>
  </si>
  <si>
    <t>EMOD</t>
  </si>
  <si>
    <t>Optima TB</t>
  </si>
  <si>
    <t>SEARO</t>
  </si>
  <si>
    <t>TIME</t>
  </si>
  <si>
    <t>VI</t>
  </si>
  <si>
    <t>Structure</t>
  </si>
  <si>
    <t>Are costs estimated as part of the main model, or using a separate module or tool?</t>
  </si>
  <si>
    <t>Part of the model</t>
  </si>
  <si>
    <t>Either</t>
  </si>
  <si>
    <t>Separately</t>
  </si>
  <si>
    <t>Yes</t>
  </si>
  <si>
    <t>If costing is undertaken with a separate tool, what is the name and origin of this tool?</t>
  </si>
  <si>
    <t>NA</t>
  </si>
  <si>
    <t>OneHealth Costing Tool</t>
  </si>
  <si>
    <t xml:space="preserve">What is the basic structure/logic of the cost model?
</t>
  </si>
  <si>
    <t>See note</t>
  </si>
  <si>
    <t>Sum of unit cost x frequency of occurance</t>
  </si>
  <si>
    <t xml:space="preserve">Does the cost model allow for non-linearities in service unit costs?
</t>
  </si>
  <si>
    <t>No</t>
  </si>
  <si>
    <t>Inputs</t>
  </si>
  <si>
    <t>What unit costs and other inputs to the cost model are expected to be provided during a country application?</t>
  </si>
  <si>
    <t>Unit cost/total cost of each TB program or component</t>
  </si>
  <si>
    <t>Pre-defined</t>
  </si>
  <si>
    <t>Unit costs at patient and health system level for key activities</t>
  </si>
  <si>
    <t>Where cost data inputs need to be collected, are standardized tools/instruments provided for collecting these?</t>
  </si>
  <si>
    <t>No (see note)</t>
  </si>
  <si>
    <t>What unit cost (or inputs) are expected to be pre-populated based on existing/published information?</t>
  </si>
  <si>
    <t>Setting-specific</t>
  </si>
  <si>
    <t>Setting specific</t>
  </si>
  <si>
    <t>Outputs</t>
  </si>
  <si>
    <t>Does the cost model estimate economic costs, financial costs, or both?</t>
  </si>
  <si>
    <t>Financial costs</t>
  </si>
  <si>
    <t>Both</t>
  </si>
  <si>
    <t>Economic costs</t>
  </si>
  <si>
    <t>Does the cost model estimate costs separately for multiple funding sources?</t>
  </si>
  <si>
    <t>Does the cost model estimate the funding gap associated with proposed policies?</t>
  </si>
  <si>
    <t>Does the cost model consider costs/cost-savings experienced by patients?</t>
  </si>
  <si>
    <t>Does the cost model report patient costs according to household wealth, and estimate distributional effects on economic burden?</t>
  </si>
  <si>
    <t>Does the cost model consider costs incurred by other health programs?</t>
  </si>
  <si>
    <t>Does the cost model estimate health system investments required to support TB services?</t>
  </si>
  <si>
    <t>Calibration</t>
  </si>
  <si>
    <t xml:space="preserve">Is the cost model calibrated as part of country applications?
</t>
  </si>
  <si>
    <t xml:space="preserve">If an algorithm is used, describe the algorithm.
</t>
  </si>
  <si>
    <t>Stochastic gradient descent</t>
  </si>
  <si>
    <t xml:space="preserve">Is documentation describing the cost model available?
</t>
  </si>
  <si>
    <t xml:space="preserve">Is the cost model freely available for download and use?
</t>
  </si>
  <si>
    <t xml:space="preserve">Is the computer code for the cost model open to review?
</t>
  </si>
  <si>
    <t>Is the cost model web-based or does it operate on a local laptop/desktop?</t>
  </si>
  <si>
    <t>Locally</t>
  </si>
  <si>
    <t>Has someone external to the model developer evaluated the cost model structure and parameters?</t>
  </si>
  <si>
    <t>Has someone external to the model developer verified the implementation of the cost model structure in the code?</t>
  </si>
  <si>
    <t>Have the cost model structure and projections been compared with other models in a set country/intervention scenario?</t>
  </si>
  <si>
    <t>Have the cost model projections been compared to independent empirical data?</t>
  </si>
  <si>
    <t>Has the cost model been compared to prospectively observed events?</t>
  </si>
  <si>
    <t>Epidemiological model</t>
  </si>
  <si>
    <t xml:space="preserve">What age structure is available in the epidemiological model?
</t>
  </si>
  <si>
    <t>User-defined</t>
  </si>
  <si>
    <t>0-15yrs, 15+yrs</t>
  </si>
  <si>
    <t>0-4yrs, 5-9yrs, 10-14yrs, 14+yrs</t>
  </si>
  <si>
    <t xml:space="preserve">What sex structure is available in the epidemiological model?
</t>
  </si>
  <si>
    <t>None</t>
  </si>
  <si>
    <t>Male and female</t>
  </si>
  <si>
    <t>None (see note)</t>
  </si>
  <si>
    <t>What HIV and ART structure is available in the epidemiological model?</t>
  </si>
  <si>
    <t>HIV status, ART status</t>
  </si>
  <si>
    <t>HIV status, ART status, CD4 count</t>
  </si>
  <si>
    <t>HIV coinfection</t>
  </si>
  <si>
    <t>Does the epidemiological model have explicit structure to capture other co-morbidities or high risk groups?</t>
  </si>
  <si>
    <t>What TB drug resistance structure is available in the epidemiological model?</t>
  </si>
  <si>
    <t>DS-TB, MDR-TB, XDR-TB</t>
  </si>
  <si>
    <t>DS-TB, MDR-TB</t>
  </si>
  <si>
    <t>Does the epidemiological model make a distinction between latent TB infection and active disease?</t>
  </si>
  <si>
    <t>Does the epidemiological model structure distinguish between differences in health care system access?</t>
  </si>
  <si>
    <t>Does the epidemiological model structure capture the path from disease onset to TB treatment?</t>
  </si>
  <si>
    <t>Does the epidemiological model structure allow the pathways to care to differ between patient groups?</t>
  </si>
  <si>
    <t xml:space="preserve">Yes </t>
  </si>
  <si>
    <t>What treatment history structure is captured in the epidemiological model?</t>
  </si>
  <si>
    <t>New, previously treated</t>
  </si>
  <si>
    <t>New, previously treated, failed</t>
  </si>
  <si>
    <t>Does the epidemiological model stratify the population according to any other criteria or risk factor for TB infection or disease?</t>
  </si>
  <si>
    <t>Multiple (see note)</t>
  </si>
  <si>
    <t>Socioeconomic status, smoking, urban/rural</t>
  </si>
  <si>
    <t>Urban/rural</t>
  </si>
  <si>
    <t>MDR-TB contacts</t>
  </si>
  <si>
    <t>Does the epidemiological model allow non-random mixing between population groups?</t>
  </si>
  <si>
    <t>What epidemiological data are expected to be provided during a country application?</t>
  </si>
  <si>
    <t>Mortality, TB and HIV prevalence up to present day</t>
  </si>
  <si>
    <t>Demographic, mortality for 3 years</t>
  </si>
  <si>
    <t>Prevalence, incidence</t>
  </si>
  <si>
    <t>What programmatic data are expected to be provided during a country application?</t>
  </si>
  <si>
    <t>Coverage for duration of implementation</t>
  </si>
  <si>
    <t>Coverage for 1 year, notifications for 3 years</t>
  </si>
  <si>
    <t>What intervention data are expected to be provided during a country application?</t>
  </si>
  <si>
    <t>Intervention coverage, intervention impact</t>
  </si>
  <si>
    <t>Intervention impact</t>
  </si>
  <si>
    <t>Intervention coverage</t>
  </si>
  <si>
    <t>Does the epidemiological model provide TB incidence, TB prevalence, TB mortality, overall mortality, and notifications?</t>
  </si>
  <si>
    <t>When linked to a transmission model</t>
  </si>
  <si>
    <t>Does the epidemiological model provide the number of individuals treated for active TB?</t>
  </si>
  <si>
    <t>Does the epidemiological model provide the number of people tested for TB?</t>
  </si>
  <si>
    <t>Does the epidemiological model provide the number of people incorrectly diagnosed with TB?</t>
  </si>
  <si>
    <t>Does the epidemiological model provide the proportion of incident cases started on treatment?</t>
  </si>
  <si>
    <t>Does the epidemiological model provide the number of individuals treated for latent TB infection?</t>
  </si>
  <si>
    <t>Does the epidemiological model provide DALYs averted or QALYs gained?</t>
  </si>
  <si>
    <t>Does the epidemiological model provide the number of diagnostics tool required?</t>
  </si>
  <si>
    <t>Can the above outputs be presented for different sub-groups as listed in the epidemiological model structure?</t>
  </si>
  <si>
    <t>Is the epidemiological model calibrated to setting-specific data as part of country applications?</t>
  </si>
  <si>
    <t xml:space="preserve">What is the approach used to achieve calibration?
</t>
  </si>
  <si>
    <t>Either automatic or manual</t>
  </si>
  <si>
    <t>Automatic</t>
  </si>
  <si>
    <t>Both automatic and manual</t>
  </si>
  <si>
    <t>Manual</t>
  </si>
  <si>
    <t xml:space="preserve">Is the model calibrated to historical trends?
</t>
  </si>
  <si>
    <t>Is technical documentation for the epidemiological model publicly available?</t>
  </si>
  <si>
    <t>Does the documentation describe sources for the epidemiological model parameter values and ranges available?</t>
  </si>
  <si>
    <t>Is non-technical documentation for the epidemiological model publicly available?</t>
  </si>
  <si>
    <t xml:space="preserve">Is the epidemiological model freely available for download and use?
</t>
  </si>
  <si>
    <t xml:space="preserve">Is the computer code for the epidemiological model open to review?
</t>
  </si>
  <si>
    <t>Is the epidemiological model web-based or does it operate on a local laptop/desktop?</t>
  </si>
  <si>
    <t>Locally/remotely</t>
  </si>
  <si>
    <t>Has someone external to the model developer evaluated the epidemiological model structure and parameters?</t>
  </si>
  <si>
    <t>Has someone external to the model developer verified the implementation of the epidemiological model structure in the code?</t>
  </si>
  <si>
    <t>Have the epidemiological model structure and projections been compared with other models in a set country/intervention scenario?</t>
  </si>
  <si>
    <t>Have the epidemiological model projections been compared to independent empirical data?</t>
  </si>
  <si>
    <t>Has the epidemiological model been compared to prospectively observed events?</t>
  </si>
  <si>
    <t>Optimum portfolio</t>
  </si>
  <si>
    <t>Can the model provide results for incremental cost-effectiveness analysis of pre-defined scenarios?</t>
  </si>
  <si>
    <t>Can the model provide results for a Generalised Cost-Effectiveness Analysis?</t>
  </si>
  <si>
    <t xml:space="preserve">How is the model typically used to identify optimal policy portfolios?
</t>
  </si>
  <si>
    <t>Comparison of ICERs, resource allocation optimisation</t>
  </si>
  <si>
    <t>Manually</t>
  </si>
  <si>
    <t>Resource allocation optimisation</t>
  </si>
  <si>
    <t>If an optimization routine is used, is it possible to specify constraints?</t>
  </si>
  <si>
    <t>Country-level TB model catalogue</t>
  </si>
  <si>
    <t>The following document is a catalogue and characterisation of models currently able to provide all of the following:
● country-level estimates of TB 
● the health impact of competing policy alternatives for TB control
● guidance on optimal resource allocation or the exploration of incremental cost-effectiveness
Currently this consist of 6 models and associated modelling teams. In alphabetical order, these are AuTuMN, EMOD, Optima TB, SEARO, TIME and VI. We welcome the addition of any models not listed that can provide the above. Please note that the catalogue is not intended as either an endorsement or a critique of the models involved, but rather as an aid to demonstrate the features and functioning of the models and modelling teams. The target audience of this catalogue are participants and stakeholders in country-level TB modelling effort. This includes, but is not limited to, modellers who build and/or apply models, policy makers, technical experts, and other members of the TB community in high TB burden countries and international funding and technical partners.
An outline introducing each model and how to contact the modelling team is provided below. The model catalogue consists of a set of eight tabs (see below) characterising separate features of each model. These include both the underlying epidemiological and cost models, the policy options that the model is able to represent, how the model develops an optimal portfolio, the approach of the modelling team to technical assistance, a previous history of model applications and some of the major limitations of the model. Each tab is separated into separate sections describing different aspects of the feature the tab outlines. A list of answers to questions pertinent to each section has been provided by each modelling team. For additional details regarding a particular question or answer, hover the cursor over the cell. Links may be available for some questions and answers.
Compiled and maintained at the request of TB MAC stakeholders by the TB MAC committee, with thanks to the modelling teams. Please contact tb-mac@lshtm.ac.uk for further details.</t>
  </si>
  <si>
    <t xml:space="preserve">Introduction to the model
</t>
  </si>
  <si>
    <t>The AuTuMN team is a group with diverse backgrounds and skills, including TB doctors, public health physicians, epidemiologists, mathematician, health economist, and so on. The aim is to provide a tool for decision support for National Tuberculosis control programs. 
Our activity starts with a detailed analysis of health systems, political scenarios, TB control program baseline activity, planned changes to TB control activities and epidemiology.
We have developed the AuTuMN software platform for country-level applications to help national programs better understand their TB epidemic, to predict future trends based on current epidemiology and programmatic responses, to estimate the likely impact resulting from future changes to the programmatic response, to perform cost and cost-effectiveness analyses, and to optimise allocation of resources.
AuTuMN comprises seven different modules for disease dynamics, health economics, automatic calibration, uncertainty analysis, data inputs, model outputs and graphical visualisation. These modules are linked to one another through a user-friendly graphical user interface (GUI)</t>
  </si>
  <si>
    <t>The Institute for Disease Modelings’s epidemiological modeling software (EMOD) for TB provides a customizable framework to explore the impact of public health interventions, changing population demographics (including movement patterns), and underlying individual dynamics of TB epidemiology (including TB-HIV co-infection and individual-level variability).
The EMOD TB framework allows straightforward specification of detailed cascades of care which explicitly incorporate passive, intensified and active case finding; diagnostic algorithms; preventative therapy; TB treatment; HIV testing and provision of ART; as well as integration of HIV and TB services. The model may be used to specify a wide range of interventions such as drug therapies (including MDR evolution and dynamics), behavioural interventions, and vaccines.
EMOD TB is an individual based, stochastic, dynamic model of TB transmission and TB/HIV pathogenesis. It is available as a single pre-built binary for Windows and CentOS7.1 for Azure environments. Source code is implemented in C++ and is made available through the Creative Commons Attribution-Noncommercial-ShareAlike 4.0 License.</t>
  </si>
  <si>
    <t>The SEAR model was developed as a collaboration between the WHO South-East Asian Regional Office (SEARO), the Public Health Foundation of India, and Imperial College London. The principal purpose of the model is to inform TB control priorities for the 11 countries of the South East Asian Region, to meet the 2035 End TB goals. It is a compartmental, deterministic framework, fully integrated with a cost component for estimating resource needs. The model incorporates public and private healthcare sectors; the acquisition and transmission of drug resistance; HIV/TB coinfection; and vulnerable populations. It is calibrated independently to each of the SEAR countries, and uses Bayesian techniques to estimate uncertainty in model outputs.</t>
  </si>
  <si>
    <t xml:space="preserve">The TIME user-friendly modelling suite has been developed by the London School of Hygiene and Tropical Medicine in collaboration with Avenir Health to help improve TB care and prevention in low- and middle-income countries by strengthening policy discussions and enabling local capacity building. 
TIME modules can inform discussions around the epidemiological impact, budget and resource implications, and cost-effectiveness of different intervention policies. Crucially, the software, technical documentation and user manuals are also freely accessible (see downloads section on website). In combination with tested capacity building pathways, these materials enable countries to apply TIME with increasing independence. 
Our vision of country engagement is one of long-term collaboration. By building up experience and capacity over the course of repeated applications of TIME modules to inform TB policy questions, the work is increasingly led by trained in-country individuals. Through this process, TIME becomes a transparent and powerful tool to strengthen decision making. 
TIME has been widely applied in the past years, successfully informing decisions on TB investment cases and NSPs, as well as a number of GFATM funding requests. In parallel, our capacity building efforts have led to multiple countries leading on their own applications of TIME.  </t>
  </si>
  <si>
    <t>Contact</t>
  </si>
  <si>
    <t>Who should be contacted if a country is interested in applying the model?</t>
  </si>
  <si>
    <t xml:space="preserve">Link to model website
</t>
  </si>
  <si>
    <t>http://www.tb-modelling.com</t>
  </si>
  <si>
    <t>http://www.idmod.org/documentation</t>
  </si>
  <si>
    <t xml:space="preserve">www.timemodelling.com </t>
  </si>
  <si>
    <t xml:space="preserve">When was the model catalogue last updated?
</t>
  </si>
  <si>
    <t>Policy options</t>
  </si>
  <si>
    <t>General</t>
  </si>
  <si>
    <t>Can the model represent an improvement in the identification of active disease?</t>
  </si>
  <si>
    <t>Can the model represent an improvement in the quality/effectiveness of TB treatment?</t>
  </si>
  <si>
    <t>Can the model represent an improvement in the prevention of disease?</t>
  </si>
  <si>
    <t xml:space="preserve">Can the model represent a reduction in the impact of HIV?
</t>
  </si>
  <si>
    <t>Can the model represent a reduction in the impact of other (non-HIV) comorbidities?</t>
  </si>
  <si>
    <t>Can the model represent additional impacts and costs of interventions to address TB social and economic determinants?</t>
  </si>
  <si>
    <t>Diagnostic algorithm</t>
  </si>
  <si>
    <t>Can the model represent the introduction of universal Drug Sensitivity Testing (or changes in the testing for drug resistance)?</t>
  </si>
  <si>
    <t>Can the model represent replacement of smear microscopy with Xpert MTB/RIF (or alternative novel diagnostic for TB disease)?</t>
  </si>
  <si>
    <t>Can the model represent scale-up of chest x-ray (digital or analogue) as part of initial screen for TB?</t>
  </si>
  <si>
    <t>Screening strategy</t>
  </si>
  <si>
    <t xml:space="preserve">Can the model represent TB screening in TB clinics?
</t>
  </si>
  <si>
    <t xml:space="preserve">Can the model represent TB screening in HIV clinics?
</t>
  </si>
  <si>
    <t>Can the model represent TB screening of all primary health care facility attendees?</t>
  </si>
  <si>
    <t xml:space="preserve">Can the model represent TB screening in clinical risk groups?
</t>
  </si>
  <si>
    <t>Can the model represent TB screening in specific subpopulations or communities?</t>
  </si>
  <si>
    <t xml:space="preserve">Can the model represent TB screening in the general population?
</t>
  </si>
  <si>
    <t>Can the model represent TB screening of household and other close contacts of TB cases?</t>
  </si>
  <si>
    <t xml:space="preserve">Can the model represent TB screening in children?
</t>
  </si>
  <si>
    <t>Preventive therapy</t>
  </si>
  <si>
    <t>Can the model represent preventive therapy for HIV positive individuals?</t>
  </si>
  <si>
    <t>Can the model represent preventive therapy for household contacts of TB cases?</t>
  </si>
  <si>
    <t>Can the model represent preventive therapy for HIV negative individuals (the general population)?</t>
  </si>
  <si>
    <t>Can the model distinguish the impact of continuous or a range of short course preventive therapy regimens?</t>
  </si>
  <si>
    <t>Linkage to care and treatment outcome</t>
  </si>
  <si>
    <t>Can the model represent non-initiation of diagnosed individuals onto drug regimens for active TB?</t>
  </si>
  <si>
    <t>Can the model represent differences in treatment outcomes by individual characteristics?</t>
  </si>
  <si>
    <t>Can the model represent supportive interventions for improving treatment outcomes?</t>
  </si>
  <si>
    <t xml:space="preserve">Can the model represent multiple treatment regimens?
</t>
  </si>
  <si>
    <t>TB care provider</t>
  </si>
  <si>
    <t xml:space="preserve">Can the model represent better engagement with private sector?
</t>
  </si>
  <si>
    <t xml:space="preserve">Can the model represent community engagement?
</t>
  </si>
  <si>
    <t xml:space="preserve">Can the model represent treatment supporters?
</t>
  </si>
  <si>
    <t>TB/HIV</t>
  </si>
  <si>
    <t>Can the model represent integrated HIV and TB services such as HIV testing and ART initiation for TB patients?</t>
  </si>
  <si>
    <t>Other</t>
  </si>
  <si>
    <t xml:space="preserve">Can the model represent BCG (or other new vaccine) coverage?
</t>
  </si>
  <si>
    <t>Can the model represent the reduction of barriers to access to TB care?</t>
  </si>
  <si>
    <t xml:space="preserve">Can the model represent infection control in healthcare settings?
</t>
  </si>
  <si>
    <t>External to TB programme</t>
  </si>
  <si>
    <t>Can the model represent the reduction of TB risk factors in the population?</t>
  </si>
  <si>
    <t>Can the model represent an increase in coverage of social protection?</t>
  </si>
  <si>
    <t>Can the model represent the impact of changes in macroeconomic indicators?</t>
  </si>
  <si>
    <t>Combination interventions</t>
  </si>
  <si>
    <t xml:space="preserve">Can the model evaluate combinations of policies?
</t>
  </si>
  <si>
    <t>Technical assistance</t>
  </si>
  <si>
    <t>Country engagement</t>
  </si>
  <si>
    <t xml:space="preserve">How does the modelling team engage with a country?
</t>
  </si>
  <si>
    <t>Funders, research organisations</t>
  </si>
  <si>
    <t>NTP, TA, research organisations</t>
  </si>
  <si>
    <t>Funders, NTP</t>
  </si>
  <si>
    <t>Funders, NTP, TA, NGO</t>
  </si>
  <si>
    <t>How does the modelling team engage with the country’s NTP?</t>
  </si>
  <si>
    <t>Through funders, research organisations</t>
  </si>
  <si>
    <t>Through NGOs</t>
  </si>
  <si>
    <t>Through funders, TA, NTP</t>
  </si>
  <si>
    <t>Through NTP, NGOs</t>
  </si>
  <si>
    <t>Through funders NTP, TA</t>
  </si>
  <si>
    <t>Funders and previous experience</t>
  </si>
  <si>
    <t>Does the modelling team engage with local/in-country TA or research organisations?</t>
  </si>
  <si>
    <t>Does the modelling team engage with other international TA organisations?</t>
  </si>
  <si>
    <t>MSF, Australian Department of Foreign Affairs and Trade</t>
  </si>
  <si>
    <t>Aurum Institute, BMGF, Stop TB Partnership</t>
  </si>
  <si>
    <t>World Bank</t>
  </si>
  <si>
    <t>KIT, Stop TB Partnership</t>
  </si>
  <si>
    <t>Global Fund, KNCV, USAID, WHO-GTB</t>
  </si>
  <si>
    <t>Yes as applicable</t>
  </si>
  <si>
    <t>Are the primary TA providers generally based in the country the model is used in?</t>
  </si>
  <si>
    <t>How often on average do members of the modelling team visit the country during a model application?</t>
  </si>
  <si>
    <t>3 times</t>
  </si>
  <si>
    <t>1+ time</t>
  </si>
  <si>
    <t>0-2 times</t>
  </si>
  <si>
    <t>3-4 times/year</t>
  </si>
  <si>
    <t>1-4 times</t>
  </si>
  <si>
    <t>3-4 times</t>
  </si>
  <si>
    <t xml:space="preserve">What proportion of support is given in-country vs. remotely?
</t>
  </si>
  <si>
    <t>30-40%</t>
  </si>
  <si>
    <t>&lt;50%</t>
  </si>
  <si>
    <t>10-30%</t>
  </si>
  <si>
    <t>What, on average, is the duration of modelling support provided to a country, from first engagement to final delivery of results?</t>
  </si>
  <si>
    <t>3-6 months</t>
  </si>
  <si>
    <t>6 months</t>
  </si>
  <si>
    <t>3 months</t>
  </si>
  <si>
    <t>12 months</t>
  </si>
  <si>
    <t>1-12 months</t>
  </si>
  <si>
    <t>6-36 months</t>
  </si>
  <si>
    <t>Local ownership of model/training</t>
  </si>
  <si>
    <t xml:space="preserve">Does the model have a ‘user-friendly’ graphical user interface?
</t>
  </si>
  <si>
    <t>What operating system(s)/browser environment(s) does the model run in?</t>
  </si>
  <si>
    <t>Web-browser</t>
  </si>
  <si>
    <t>Windows platforms</t>
  </si>
  <si>
    <t>Windows platform, Mac OSX, Linux</t>
  </si>
  <si>
    <t>Windows platform</t>
  </si>
  <si>
    <t>What percentage of model application (i.e. time and effort spent) is done by trained in-country individuals vs. external TA or academia?</t>
  </si>
  <si>
    <t>20-40%</t>
  </si>
  <si>
    <t>10-50%</t>
  </si>
  <si>
    <t>Is training provided to in-country stakeholders in developing a modelling question?</t>
  </si>
  <si>
    <t>Yes: competent consumers</t>
  </si>
  <si>
    <t>Yes: competent to critical consumers</t>
  </si>
  <si>
    <t>Yes: independent developers</t>
  </si>
  <si>
    <t xml:space="preserve">Is training provided to the country in interpreting modelling results?
</t>
  </si>
  <si>
    <t>Yes: critical consumers to basic interpreters</t>
  </si>
  <si>
    <t>Yes: independent interpreters</t>
  </si>
  <si>
    <t xml:space="preserve">Is training provided to the country in applying the model?
</t>
  </si>
  <si>
    <t>Yes: basic users</t>
  </si>
  <si>
    <t>Yes: independent users</t>
  </si>
  <si>
    <t xml:space="preserve">Is an in-country modelling group formed?
</t>
  </si>
  <si>
    <t>Sometimes</t>
  </si>
  <si>
    <t>Final product</t>
  </si>
  <si>
    <t>At completion of a TA project, does the modelling team provide the country with a report or presentation?</t>
  </si>
  <si>
    <t>At completion of a TA project, does the modelling team provide the country with collated data files?</t>
  </si>
  <si>
    <t>Upon request</t>
  </si>
  <si>
    <t>At completion of a TA project, does the modelling team provide the country with model scenario files/scripts?</t>
  </si>
  <si>
    <t>Limitations</t>
  </si>
  <si>
    <t xml:space="preserve">What are the major limitations of the model?
</t>
  </si>
  <si>
    <t>Methodological: we have not yet included progression for smear negative to smear positive tuberculosis or any change in infectiousness as time since infection changes. 
User Interface: currently our user interface is not available as an online tool, and needs to be downloaded. We are developing this to allow for a user friendly interface in which policy makers can interact with the model.
Outcome measures of interest are deaths from tuberculosis and incident cases of tuberculosis. We currently run our optimisation routine for each of these separately. We also should consider additional outcomes such as catastrophic costs.
Catastrophic costs: when data become available we will incorporate these into our models but currently they are not included. They will be incorporated as a negative outcome, which we will aim to minimise with our TB program optimisation.
In future versions of the model we will use a universal method of measurement of utility and costs such as Disability Adjusted Life Years so that we can compare each of these outcomes in a combined way.</t>
  </si>
  <si>
    <t>Currently the model does not support specification of an explicit person to person contact network. Contact and migration patterns are modeled at the community level among and between subgroups which can be specified by the user. Subgroups and between subgroup interaction patterns can be defined by multiple properties such as age and gender in addition to other properties such as socio-economic status.</t>
  </si>
  <si>
    <t xml:space="preserve">Costing the model scenarios is currently done with the OneHealth Tool (OHT). OneHealth is designed for detailed, ingredients-based costing and budgeting applications, and carries a substantial burden of data collection and input. Often this is exactly what users need, but there is also need for a simpler costing model designed specifically for cost-effectiveness analysis and high-level strategic planning. This tool will be developed as TIME Economics, but is still in early stages.
Calibration and use of the model takes time, mainly to collate and review the data. Developing the capacity for independent use requires 1-2 weeks of training.
Interventions. The majority of interventions in the model are custom-modeled to match the country request, this takes time and discussion.
TB in subpopulations. We are currently developing a method to approximate the effects of screening in specific risk groups and subpopulations. However, the model cannot directly represent the dynamical effects of differential transmission within and between risk groups or subpopulations. That said, it is important to note that the empirical data necessary to inform modeling of differential transmission does not exist. Regardless of the model used, any attempt to model risk groups or subpopulations must rely heavily on assumptions that cannot be supported by data. 
</t>
  </si>
  <si>
    <t>Past history</t>
  </si>
  <si>
    <t>Optima</t>
  </si>
  <si>
    <t>Historical application</t>
  </si>
  <si>
    <t>Which countries have used the model to inform TB policy decisions for intervention scenarios and/or funding applications?</t>
  </si>
  <si>
    <t>Papua New Guinea, Uzbekistan, Fiji, Philippines, Bulgaria</t>
  </si>
  <si>
    <t>Belarus, South Africa</t>
  </si>
  <si>
    <t>India, SEAR countries</t>
  </si>
  <si>
    <t>Tanzania, Philippines, Ethiopia, South Africa</t>
  </si>
  <si>
    <t xml:space="preserve">What was the planning process in the above cases?
</t>
  </si>
  <si>
    <t>SoH request, GFATM funding request, MSF PMDT program</t>
  </si>
  <si>
    <t>NSP</t>
  </si>
  <si>
    <t>NSP, regional ministerial meeting</t>
  </si>
  <si>
    <t>NSP, domestic funding request, GFATM request, investment case</t>
  </si>
  <si>
    <t>NTP</t>
  </si>
  <si>
    <t>How many funding requests or policy documents have utilised results from the model in the Africa Region?</t>
  </si>
  <si>
    <t>How many funding requests or policy documents have utilised results from the model in the South-East Asia Region?</t>
  </si>
  <si>
    <t>How many funding requests or policy documents have utilised results from the model in the Western Pacific Region?</t>
  </si>
  <si>
    <t>How many funding requests or policy documents have utilised results from the model in the Europe Region?</t>
  </si>
  <si>
    <t>How many funding requests or policy documents have utilised results from the model in the Eastern Mediterranean Region?</t>
  </si>
  <si>
    <t>How many funding requests or policy documents have utilised results from the model in the Americas Region?</t>
  </si>
  <si>
    <t>Provide detailed descriptions and references for the applications listed above in the link provided.</t>
  </si>
  <si>
    <t>Epidemiological data sources</t>
  </si>
  <si>
    <t>What data sources were used to determine the size and epidemiological characteristics of target groups?</t>
  </si>
  <si>
    <t>Population studies, expert opinion, programmatic data</t>
  </si>
  <si>
    <t>Prevalence surveys</t>
  </si>
  <si>
    <t>International surveillance data, programmatic data</t>
  </si>
  <si>
    <t>Progranmmatic data</t>
  </si>
  <si>
    <t>What data sources were used to determine the efficiency of identifying target groups?</t>
  </si>
  <si>
    <t>Population studies, expert opinion</t>
  </si>
  <si>
    <t>Programmatic data</t>
  </si>
  <si>
    <t>Population studies, published literature</t>
  </si>
  <si>
    <t>Expert opinion, programmatic data</t>
  </si>
  <si>
    <t>What data sources were used to determine technical features of diagnostic algorithms?</t>
  </si>
  <si>
    <t>Published literature</t>
  </si>
  <si>
    <t>Clinical studies, expert opinion</t>
  </si>
  <si>
    <t>Expert opinion, published literature</t>
  </si>
  <si>
    <t>What data sources were used to determine programmatic features of diagnostic algorithms/proposed changes to these algorithms?</t>
  </si>
  <si>
    <t>Expert opinion, clinical studies, programmatic data</t>
  </si>
  <si>
    <t xml:space="preserve">Population studies, expert opinion, programmatic data </t>
  </si>
  <si>
    <t>What data sources were used to determine technical features of treatment regimens, for both DS and MDR TB?</t>
  </si>
  <si>
    <t>Programmatic data, International surveillance data</t>
  </si>
  <si>
    <t>Published literature, clinical studies, programmatic data</t>
  </si>
  <si>
    <t>Published literature, programmatic data</t>
  </si>
  <si>
    <t>What data sources were used to determine programmatic features of treatment regimens and proposed changes to treatment?</t>
  </si>
  <si>
    <t>Population studies</t>
  </si>
  <si>
    <t>What data sources were used to determine the relationship between intervention outcomes and long term outcomes?</t>
  </si>
  <si>
    <t>Expert opinion, published literature, programmatic data</t>
  </si>
  <si>
    <t>Population studies, published literature, clinical studies</t>
  </si>
  <si>
    <t>How often are calibration epidemiological data and epidemiological model inputs revised based on new information?</t>
  </si>
  <si>
    <t>Whenever new information becomes available</t>
  </si>
  <si>
    <t>Cost data sources</t>
  </si>
  <si>
    <t>What data sources were used to determine the costs of routine interventions?</t>
  </si>
  <si>
    <t>Routinely collected data</t>
  </si>
  <si>
    <t>Routinely collected data, expert opinion</t>
  </si>
  <si>
    <t>Routinelly collected data, expert opinion</t>
  </si>
  <si>
    <t>Routinelly collected data, expert opinion, published literature</t>
  </si>
  <si>
    <t>What data sources were used to determine the costs of interventions to change quality/coverage of other interventions?</t>
  </si>
  <si>
    <t>Observational studies, expert opinion</t>
  </si>
  <si>
    <t>What data sources were used to determine the costs of higher-level program management/administration?</t>
  </si>
  <si>
    <t>What data sources were used to determine the costs of program infrastructure?</t>
  </si>
  <si>
    <t>How often are calibration cost data and cost model inputs revised based on new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</si>
</sst>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45">
    <font>
      <sz val="10"/>
      <color rgb="FF000000"/>
      <name val="Arial"/>
    </font>
    <font>
      <sz val="10"/>
      <color rgb="FFFFFFFF"/>
      <name val="Arial"/>
    </font>
    <font>
      <b/>
      <sz val="24"/>
      <color rgb="FFFFFFFF"/>
      <name val="&quot;Arial&quot;"/>
    </font>
    <font>
      <sz val="10"/>
      <name val="Arial"/>
    </font>
    <font>
      <b/>
      <sz val="14"/>
      <color rgb="FFFFFFFF"/>
      <name val="&quot;Arial&quot;"/>
    </font>
    <font>
      <b/>
      <sz val="10"/>
      <color rgb="FFFFFFFF"/>
      <name val="&quot;Arial&quot;"/>
    </font>
    <font>
      <sz val="10"/>
      <color rgb="FFFFFFFF"/>
      <name val="&quot;Arial&quot;"/>
    </font>
    <font>
      <sz val="10"/>
      <name val="&quot;Arial&quot;"/>
    </font>
    <font>
      <sz val="10"/>
      <name val="Arial"/>
    </font>
    <font>
      <sz val="10"/>
      <color rgb="FF000000"/>
      <name val="Arial"/>
    </font>
    <font>
      <b/>
      <u/>
      <sz val="10"/>
      <color rgb="FFFFFFFF"/>
      <name val="&quot;Arial&quot;"/>
    </font>
    <font>
      <u/>
      <sz val="10"/>
      <color rgb="FF000000"/>
      <name val="&quot;Arial&quot;"/>
    </font>
    <font>
      <u/>
      <sz val="10"/>
      <color rgb="FF000000"/>
      <name val="&quot;Arial&quot;"/>
    </font>
    <font>
      <u/>
      <sz val="10"/>
      <color rgb="FF000000"/>
      <name val="&quot;Arial&quot;"/>
    </font>
    <font>
      <u/>
      <sz val="10"/>
      <color rgb="FF000000"/>
      <name val="&quot;Arial&quot;"/>
    </font>
    <font>
      <b/>
      <sz val="24"/>
      <color rgb="FFF3F3F3"/>
      <name val="Arial"/>
    </font>
    <font>
      <b/>
      <sz val="14"/>
      <color rgb="FFF3F3F3"/>
      <name val="Arial"/>
    </font>
    <font>
      <b/>
      <sz val="10"/>
      <color rgb="FFF3F3F3"/>
      <name val="Arial"/>
    </font>
    <font>
      <b/>
      <sz val="10"/>
      <color rgb="FFF3F3F3"/>
      <name val="Arial"/>
    </font>
    <font>
      <b/>
      <u/>
      <sz val="10"/>
      <color rgb="FFF3F3F3"/>
      <name val="Arial"/>
    </font>
    <font>
      <u/>
      <sz val="10"/>
      <color rgb="FF000000"/>
      <name val="Arial"/>
    </font>
    <font>
      <u/>
      <sz val="10"/>
      <color rgb="FF000000"/>
      <name val="Arial"/>
    </font>
    <font>
      <u/>
      <sz val="10"/>
      <color rgb="FF000000"/>
      <name val="Arial"/>
    </font>
    <font>
      <u/>
      <sz val="10"/>
      <color rgb="FF000000"/>
      <name val="Arial"/>
    </font>
    <font>
      <b/>
      <sz val="24"/>
      <color rgb="FFFFFFFF"/>
      <name val="Arial"/>
    </font>
    <font>
      <b/>
      <sz val="14"/>
      <color rgb="FFFFFFFF"/>
      <name val="Arial"/>
    </font>
    <font>
      <b/>
      <sz val="10"/>
      <name val="Arial"/>
    </font>
    <font>
      <sz val="24"/>
      <color rgb="FF000000"/>
      <name val="Arial"/>
    </font>
    <font>
      <b/>
      <sz val="14"/>
      <color rgb="FFFFFFFF"/>
      <name val="Arial"/>
    </font>
    <font>
      <sz val="10"/>
      <color rgb="FF333333"/>
      <name val="&quot;Arial&quot;"/>
    </font>
    <font>
      <sz val="10"/>
      <color rgb="FF333333"/>
      <name val="Arial"/>
    </font>
    <font>
      <u/>
      <sz val="10"/>
      <color rgb="FF000000"/>
      <name val="Arial"/>
    </font>
    <font>
      <u/>
      <sz val="10"/>
      <color rgb="FF000000"/>
      <name val="Arial"/>
    </font>
    <font>
      <u/>
      <sz val="10"/>
      <color rgb="FF000000"/>
      <name val="Arial"/>
    </font>
    <font>
      <u/>
      <sz val="10"/>
      <color rgb="FF000000"/>
      <name val="Arial"/>
    </font>
    <font>
      <u/>
      <sz val="10"/>
      <color rgb="FF000000"/>
      <name val="Arial"/>
    </font>
    <font>
      <b/>
      <sz val="24"/>
      <color rgb="FFF3F3F3"/>
      <name val="&quot;Arial&quot;"/>
    </font>
    <font>
      <b/>
      <sz val="14"/>
      <color rgb="FFF3F3F3"/>
      <name val="&quot;Arial&quot;"/>
    </font>
    <font>
      <b/>
      <sz val="10"/>
      <color rgb="FFF3F3F3"/>
      <name val="&quot;Arial&quot;"/>
    </font>
    <font>
      <sz val="10"/>
      <color rgb="FFF3F3F3"/>
      <name val="&quot;Arial&quot;"/>
    </font>
    <font>
      <u/>
      <sz val="10"/>
      <color rgb="FF000000"/>
      <name val="&quot;Arial&quot;"/>
    </font>
    <font>
      <u/>
      <sz val="10"/>
      <color rgb="FF0000FF"/>
      <name val="&quot;Arial&quot;"/>
    </font>
    <font>
      <u/>
      <sz val="10"/>
      <color rgb="FF0000FF"/>
      <name val="&quot;Arial&quot;"/>
    </font>
    <font>
      <u/>
      <sz val="10"/>
      <color rgb="FF0000FF"/>
      <name val="&quot;Arial&quot;"/>
    </font>
    <font>
      <u/>
      <sz val="10"/>
      <color rgb="FF1155CC"/>
      <name val="Arial"/>
    </font>
  </fonts>
  <fills count="6">
    <fill>
      <patternFill patternType="none"/>
    </fill>
    <fill>
      <patternFill patternType="gray125"/>
    </fill>
    <fill>
      <patternFill patternType="solid">
        <fgColor rgb="FF808080"/>
        <bgColor rgb="FF808080"/>
      </patternFill>
    </fill>
    <fill>
      <patternFill patternType="solid">
        <fgColor rgb="FFFFFFFF"/>
        <bgColor rgb="FFFFFFFF"/>
      </patternFill>
    </fill>
    <fill>
      <patternFill patternType="solid">
        <fgColor rgb="FF1A4788"/>
        <bgColor rgb="FF1A4788"/>
      </patternFill>
    </fill>
    <fill>
      <patternFill patternType="solid">
        <fgColor rgb="FF000000"/>
        <bgColor rgb="FF000000"/>
      </patternFill>
    </fill>
  </fills>
  <borders count="85">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808080"/>
      </right>
      <top style="thin">
        <color rgb="FF808080"/>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top style="thin">
        <color rgb="FF808080"/>
      </top>
      <bottom style="thin">
        <color rgb="FF808080"/>
      </bottom>
      <diagonal/>
    </border>
    <border>
      <left style="thin">
        <color rgb="FF808080"/>
      </left>
      <right style="thin">
        <color rgb="FF000000"/>
      </right>
      <top style="thin">
        <color rgb="FF808080"/>
      </top>
      <bottom/>
      <diagonal/>
    </border>
    <border>
      <left style="thin">
        <color rgb="FF000000"/>
      </left>
      <right style="double">
        <color rgb="FF000000"/>
      </right>
      <top style="thin">
        <color rgb="FF808080"/>
      </top>
      <bottom style="thin">
        <color rgb="FF000000"/>
      </bottom>
      <diagonal/>
    </border>
    <border>
      <left/>
      <right style="thin">
        <color rgb="FF808080"/>
      </right>
      <top style="thin">
        <color rgb="FF808080"/>
      </top>
      <bottom style="thin">
        <color rgb="FF000000"/>
      </bottom>
      <diagonal/>
    </border>
    <border>
      <left style="thin">
        <color rgb="FF808080"/>
      </left>
      <right style="thin">
        <color rgb="FF808080"/>
      </right>
      <top style="thin">
        <color rgb="FF808080"/>
      </top>
      <bottom style="thin">
        <color rgb="FF000000"/>
      </bottom>
      <diagonal/>
    </border>
    <border>
      <left style="thin">
        <color rgb="FF808080"/>
      </left>
      <right/>
      <top style="thin">
        <color rgb="FF808080"/>
      </top>
      <bottom style="thin">
        <color rgb="FF000000"/>
      </bottom>
      <diagonal/>
    </border>
    <border>
      <left style="thin">
        <color rgb="FF808080"/>
      </left>
      <right style="thin">
        <color rgb="FF000000"/>
      </right>
      <top/>
      <bottom style="thin">
        <color rgb="FF000000"/>
      </bottom>
      <diagonal/>
    </border>
    <border>
      <left style="thin">
        <color rgb="FF000000"/>
      </left>
      <right style="double">
        <color rgb="FF000000"/>
      </right>
      <top/>
      <bottom/>
      <diagonal/>
    </border>
    <border>
      <left/>
      <right style="double">
        <color rgb="FF000000"/>
      </right>
      <top/>
      <bottom/>
      <diagonal/>
    </border>
    <border>
      <left style="double">
        <color rgb="FF000000"/>
      </left>
      <right style="thin">
        <color rgb="FF000000"/>
      </right>
      <top/>
      <bottom style="hair">
        <color rgb="FF000000"/>
      </bottom>
      <diagonal/>
    </border>
    <border>
      <left style="thin">
        <color rgb="FF000000"/>
      </left>
      <right style="double">
        <color rgb="FF000000"/>
      </right>
      <top style="hair">
        <color rgb="FF000000"/>
      </top>
      <bottom style="hair">
        <color rgb="FF000000"/>
      </bottom>
      <diagonal/>
    </border>
    <border>
      <left/>
      <right style="double">
        <color rgb="FF000000"/>
      </right>
      <top style="hair">
        <color rgb="FF000000"/>
      </top>
      <bottom style="hair">
        <color rgb="FF000000"/>
      </bottom>
      <diagonal/>
    </border>
    <border>
      <left/>
      <right/>
      <top style="hair">
        <color rgb="FF000000"/>
      </top>
      <bottom style="hair">
        <color rgb="FF000000"/>
      </bottom>
      <diagonal/>
    </border>
    <border>
      <left style="double">
        <color rgb="FF000000"/>
      </left>
      <right style="thin">
        <color rgb="FF000000"/>
      </right>
      <top style="hair">
        <color rgb="FF000000"/>
      </top>
      <bottom style="hair">
        <color rgb="FF000000"/>
      </bottom>
      <diagonal/>
    </border>
    <border>
      <left style="thin">
        <color rgb="FF000000"/>
      </left>
      <right style="double">
        <color rgb="FF000000"/>
      </right>
      <top style="hair">
        <color rgb="FF000000"/>
      </top>
      <bottom style="thin">
        <color rgb="FF000000"/>
      </bottom>
      <diagonal/>
    </border>
    <border>
      <left/>
      <right style="double">
        <color rgb="FF000000"/>
      </right>
      <top style="hair">
        <color rgb="FF000000"/>
      </top>
      <bottom style="thin">
        <color rgb="FF000000"/>
      </bottom>
      <diagonal/>
    </border>
    <border>
      <left/>
      <right/>
      <top style="hair">
        <color rgb="FF000000"/>
      </top>
      <bottom style="thin">
        <color rgb="FF000000"/>
      </bottom>
      <diagonal/>
    </border>
    <border>
      <left style="double">
        <color rgb="FF000000"/>
      </left>
      <right style="thin">
        <color rgb="FF000000"/>
      </right>
      <top style="hair">
        <color rgb="FF000000"/>
      </top>
      <bottom/>
      <diagonal/>
    </border>
    <border>
      <left style="thin">
        <color rgb="FF000000"/>
      </left>
      <right style="double">
        <color rgb="FF000000"/>
      </right>
      <top style="thin">
        <color rgb="FF000000"/>
      </top>
      <bottom style="thin">
        <color rgb="FF000000"/>
      </bottom>
      <diagonal/>
    </border>
    <border>
      <left/>
      <right style="thin">
        <color rgb="FF808080"/>
      </right>
      <top/>
      <bottom style="thin">
        <color rgb="FF000000"/>
      </bottom>
      <diagonal/>
    </border>
    <border>
      <left style="thin">
        <color rgb="FF808080"/>
      </left>
      <right style="thin">
        <color rgb="FF808080"/>
      </right>
      <top/>
      <bottom style="thin">
        <color rgb="FF000000"/>
      </bottom>
      <diagonal/>
    </border>
    <border>
      <left style="thin">
        <color rgb="FF808080"/>
      </left>
      <right style="double">
        <color rgb="FF808080"/>
      </right>
      <top/>
      <bottom style="thin">
        <color rgb="FF000000"/>
      </bottom>
      <diagonal/>
    </border>
    <border>
      <left/>
      <right style="thin">
        <color rgb="FF000000"/>
      </right>
      <top style="thin">
        <color rgb="FF000000"/>
      </top>
      <bottom style="thin">
        <color rgb="FF000000"/>
      </bottom>
      <diagonal/>
    </border>
    <border>
      <left style="thin">
        <color rgb="FF000000"/>
      </left>
      <right style="double">
        <color rgb="FF000000"/>
      </right>
      <top style="thin">
        <color rgb="FF000000"/>
      </top>
      <bottom/>
      <diagonal/>
    </border>
    <border>
      <left style="thin">
        <color rgb="FF000000"/>
      </left>
      <right style="double">
        <color rgb="FF000000"/>
      </right>
      <top/>
      <bottom style="thin">
        <color rgb="FF000000"/>
      </bottom>
      <diagonal/>
    </border>
    <border>
      <left/>
      <right style="double">
        <color rgb="FF000000"/>
      </right>
      <top/>
      <bottom style="thin">
        <color rgb="FF000000"/>
      </bottom>
      <diagonal/>
    </border>
    <border>
      <left/>
      <right/>
      <top/>
      <bottom style="thin">
        <color rgb="FF000000"/>
      </bottom>
      <diagonal/>
    </border>
    <border>
      <left style="thin">
        <color rgb="FF808080"/>
      </left>
      <right style="thin">
        <color rgb="FF808080"/>
      </right>
      <top style="thin">
        <color rgb="FF000000"/>
      </top>
      <bottom style="thin">
        <color rgb="FF000000"/>
      </bottom>
      <diagonal/>
    </border>
    <border>
      <left style="thin">
        <color rgb="FF000000"/>
      </left>
      <right style="double">
        <color rgb="FF000000"/>
      </right>
      <top style="thin">
        <color rgb="FF000000"/>
      </top>
      <bottom style="hair">
        <color rgb="FF000000"/>
      </bottom>
      <diagonal/>
    </border>
    <border>
      <left/>
      <right style="double">
        <color rgb="FF000000"/>
      </right>
      <top/>
      <bottom style="hair">
        <color rgb="FF000000"/>
      </bottom>
      <diagonal/>
    </border>
    <border>
      <left/>
      <right/>
      <top/>
      <bottom style="hair">
        <color rgb="FF000000"/>
      </bottom>
      <diagonal/>
    </border>
    <border>
      <left style="double">
        <color rgb="FF000000"/>
      </left>
      <right style="thin">
        <color rgb="FF000000"/>
      </right>
      <top style="hair">
        <color rgb="FF000000"/>
      </top>
      <bottom style="thin">
        <color rgb="FF000000"/>
      </bottom>
      <diagonal/>
    </border>
    <border>
      <left style="thin">
        <color rgb="FF000000"/>
      </left>
      <right/>
      <top style="thin">
        <color rgb="FF000000"/>
      </top>
      <bottom style="thin">
        <color rgb="FF1A4788"/>
      </bottom>
      <diagonal/>
    </border>
    <border>
      <left/>
      <right/>
      <top style="thin">
        <color rgb="FF000000"/>
      </top>
      <bottom style="thin">
        <color rgb="FF1A4788"/>
      </bottom>
      <diagonal/>
    </border>
    <border>
      <left/>
      <right style="thin">
        <color rgb="FF1A4788"/>
      </right>
      <top/>
      <bottom style="thin">
        <color rgb="FF000000"/>
      </bottom>
      <diagonal/>
    </border>
    <border>
      <left style="thin">
        <color rgb="FF1A4788"/>
      </left>
      <right style="thin">
        <color rgb="FF1A4788"/>
      </right>
      <top/>
      <bottom style="thin">
        <color rgb="FF000000"/>
      </bottom>
      <diagonal/>
    </border>
    <border>
      <left/>
      <right style="thin">
        <color rgb="FF000000"/>
      </right>
      <top/>
      <bottom/>
      <diagonal/>
    </border>
    <border>
      <left/>
      <right style="thin">
        <color rgb="FF1A4788"/>
      </right>
      <top style="thin">
        <color rgb="FF000000"/>
      </top>
      <bottom style="thin">
        <color rgb="FF000000"/>
      </bottom>
      <diagonal/>
    </border>
    <border>
      <left style="thin">
        <color rgb="FF1A4788"/>
      </left>
      <right style="thin">
        <color rgb="FF1A4788"/>
      </right>
      <top style="thin">
        <color rgb="FF000000"/>
      </top>
      <bottom style="thin">
        <color rgb="FF000000"/>
      </bottom>
      <diagonal/>
    </border>
    <border>
      <left/>
      <right style="double">
        <color rgb="FF000000"/>
      </right>
      <top style="thin">
        <color rgb="FF000000"/>
      </top>
      <bottom/>
      <diagonal/>
    </border>
    <border>
      <left style="thin">
        <color rgb="FF000000"/>
      </left>
      <right style="double">
        <color rgb="FF000000"/>
      </right>
      <top/>
      <bottom style="hair">
        <color rgb="FF000000"/>
      </bottom>
      <diagonal/>
    </border>
    <border>
      <left style="thin">
        <color rgb="FF1A4788"/>
      </left>
      <right/>
      <top style="thin">
        <color rgb="FF000000"/>
      </top>
      <bottom style="thin">
        <color rgb="FF000000"/>
      </bottom>
      <diagonal/>
    </border>
    <border>
      <left style="double">
        <color rgb="FF1A4788"/>
      </left>
      <right style="thin">
        <color rgb="FF000000"/>
      </right>
      <top style="thin">
        <color rgb="FF000000"/>
      </top>
      <bottom style="thin">
        <color rgb="FF000000"/>
      </bottom>
      <diagonal/>
    </border>
    <border>
      <left style="thin">
        <color rgb="FF000000"/>
      </left>
      <right style="thin">
        <color rgb="FF808080"/>
      </right>
      <top style="thin">
        <color rgb="FF000000"/>
      </top>
      <bottom style="thin">
        <color rgb="FF808080"/>
      </bottom>
      <diagonal/>
    </border>
    <border>
      <left style="thin">
        <color rgb="FF808080"/>
      </left>
      <right/>
      <top style="thin">
        <color rgb="FF000000"/>
      </top>
      <bottom style="thin">
        <color rgb="FF808080"/>
      </bottom>
      <diagonal/>
    </border>
    <border>
      <left/>
      <right/>
      <top style="thin">
        <color rgb="FF000000"/>
      </top>
      <bottom style="thin">
        <color rgb="FF808080"/>
      </bottom>
      <diagonal/>
    </border>
    <border>
      <left style="thin">
        <color rgb="FF808080"/>
      </left>
      <right style="thin">
        <color rgb="FF000000"/>
      </right>
      <top/>
      <bottom/>
      <diagonal/>
    </border>
    <border>
      <left style="thin">
        <color rgb="FF000000"/>
      </left>
      <right/>
      <top/>
      <bottom/>
      <diagonal/>
    </border>
    <border>
      <left/>
      <right style="double">
        <color rgb="FF000000"/>
      </right>
      <top style="thin">
        <color rgb="FF000000"/>
      </top>
      <bottom style="thin">
        <color rgb="FF000000"/>
      </bottom>
      <diagonal/>
    </border>
    <border>
      <left/>
      <right/>
      <top style="thin">
        <color rgb="FF000000"/>
      </top>
      <bottom style="thin">
        <color rgb="FF000000"/>
      </bottom>
      <diagonal/>
    </border>
    <border>
      <left/>
      <right style="double">
        <color rgb="FF000000"/>
      </right>
      <top style="thin">
        <color rgb="FF000000"/>
      </top>
      <bottom style="hair">
        <color rgb="FF000000"/>
      </bottom>
      <diagonal/>
    </border>
    <border>
      <left/>
      <right/>
      <top style="thin">
        <color rgb="FF000000"/>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double">
        <color rgb="FF000000"/>
      </left>
      <right style="double">
        <color rgb="FF000000"/>
      </right>
      <top/>
      <bottom style="hair">
        <color rgb="FF000000"/>
      </bottom>
      <diagonal/>
    </border>
    <border>
      <left style="thin">
        <color rgb="FF000000"/>
      </left>
      <right style="thin">
        <color rgb="FF1A4788"/>
      </right>
      <top style="thin">
        <color rgb="FF1A4788"/>
      </top>
      <bottom style="thin">
        <color rgb="FF1A4788"/>
      </bottom>
      <diagonal/>
    </border>
    <border>
      <left style="thin">
        <color rgb="FF1A4788"/>
      </left>
      <right style="thin">
        <color rgb="FF1A4788"/>
      </right>
      <top style="thin">
        <color rgb="FF1A4788"/>
      </top>
      <bottom style="thin">
        <color rgb="FF1A4788"/>
      </bottom>
      <diagonal/>
    </border>
    <border>
      <left style="thin">
        <color rgb="FF1A4788"/>
      </left>
      <right/>
      <top style="thin">
        <color rgb="FF1A4788"/>
      </top>
      <bottom style="thin">
        <color rgb="FF1A4788"/>
      </bottom>
      <diagonal/>
    </border>
    <border>
      <left style="thin">
        <color rgb="FF1A4788"/>
      </left>
      <right style="thin">
        <color rgb="FF000000"/>
      </right>
      <top style="thin">
        <color rgb="FF1A4788"/>
      </top>
      <bottom/>
      <diagonal/>
    </border>
    <border>
      <left style="thin">
        <color rgb="FF1A4788"/>
      </left>
      <right/>
      <top/>
      <bottom style="thin">
        <color rgb="FF000000"/>
      </bottom>
      <diagonal/>
    </border>
    <border>
      <left style="thin">
        <color rgb="FF1A4788"/>
      </left>
      <right style="double">
        <color rgb="FF1A4788"/>
      </right>
      <top/>
      <bottom style="thin">
        <color rgb="FF000000"/>
      </bottom>
      <diagonal/>
    </border>
    <border>
      <left style="double">
        <color rgb="FF000000"/>
      </left>
      <right style="thin">
        <color rgb="FF000000"/>
      </right>
      <top/>
      <bottom/>
      <diagonal/>
    </border>
    <border>
      <left style="double">
        <color rgb="FF000000"/>
      </left>
      <right style="thin">
        <color rgb="FF000000"/>
      </right>
      <top/>
      <bottom style="thin">
        <color rgb="FF000000"/>
      </bottom>
      <diagonal/>
    </border>
    <border>
      <left style="thin">
        <color rgb="FF000000"/>
      </left>
      <right style="thin">
        <color rgb="FF1A4788"/>
      </right>
      <top style="thin">
        <color rgb="FF000000"/>
      </top>
      <bottom style="thin">
        <color rgb="FF1A4788"/>
      </bottom>
      <diagonal/>
    </border>
    <border>
      <left style="thin">
        <color rgb="FF1A4788"/>
      </left>
      <right/>
      <top style="thin">
        <color rgb="FF000000"/>
      </top>
      <bottom style="thin">
        <color rgb="FF1A4788"/>
      </bottom>
      <diagonal/>
    </border>
    <border>
      <left style="thin">
        <color rgb="FF1A4788"/>
      </left>
      <right style="thin">
        <color rgb="FF000000"/>
      </right>
      <top/>
      <bottom/>
      <diagonal/>
    </border>
    <border>
      <left style="thin">
        <color rgb="FF000000"/>
      </left>
      <right style="double">
        <color rgb="FF000000"/>
      </right>
      <top style="thin">
        <color rgb="FF1A4788"/>
      </top>
      <bottom style="thin">
        <color rgb="FF000000"/>
      </bottom>
      <diagonal/>
    </border>
    <border>
      <left/>
      <right style="thin">
        <color rgb="FF1A4788"/>
      </right>
      <top style="thin">
        <color rgb="FF1A4788"/>
      </top>
      <bottom style="thin">
        <color rgb="FF000000"/>
      </bottom>
      <diagonal/>
    </border>
    <border>
      <left style="thin">
        <color rgb="FF1A4788"/>
      </left>
      <right style="thin">
        <color rgb="FF1A4788"/>
      </right>
      <top style="thin">
        <color rgb="FF1A4788"/>
      </top>
      <bottom style="thin">
        <color rgb="FF000000"/>
      </bottom>
      <diagonal/>
    </border>
    <border>
      <left style="thin">
        <color rgb="FF1A4788"/>
      </left>
      <right/>
      <top style="thin">
        <color rgb="FF1A4788"/>
      </top>
      <bottom style="thin">
        <color rgb="FF000000"/>
      </bottom>
      <diagonal/>
    </border>
    <border>
      <left style="thin">
        <color rgb="FF1A4788"/>
      </left>
      <right style="double">
        <color rgb="FF1A4788"/>
      </right>
      <top style="thin">
        <color rgb="FF000000"/>
      </top>
      <bottom style="thin">
        <color rgb="FF000000"/>
      </bottom>
      <diagonal/>
    </border>
    <border>
      <left style="thin">
        <color rgb="FF808080"/>
      </left>
      <right style="thin">
        <color rgb="FF808080"/>
      </right>
      <top/>
      <bottom/>
      <diagonal/>
    </border>
    <border>
      <left style="double">
        <color rgb="FF000000"/>
      </left>
      <right style="double">
        <color rgb="FF000000"/>
      </right>
      <top style="thin">
        <color rgb="FF000000"/>
      </top>
      <bottom style="hair">
        <color rgb="FF000000"/>
      </bottom>
      <diagonal/>
    </border>
    <border>
      <left style="thin">
        <color rgb="FF000000"/>
      </left>
      <right style="double">
        <color rgb="FF000000"/>
      </right>
      <top style="hair">
        <color rgb="FF000000"/>
      </top>
      <bottom/>
      <diagonal/>
    </border>
    <border>
      <left/>
      <right style="double">
        <color rgb="FF000000"/>
      </right>
      <top style="hair">
        <color rgb="FF000000"/>
      </top>
      <bottom/>
      <diagonal/>
    </border>
    <border>
      <left/>
      <right/>
      <top style="hair">
        <color rgb="FF000000"/>
      </top>
      <bottom/>
      <diagonal/>
    </border>
    <border>
      <left/>
      <right style="thin">
        <color rgb="FF000000"/>
      </right>
      <top style="hair">
        <color rgb="FF000000"/>
      </top>
      <bottom style="hair">
        <color rgb="FF000000"/>
      </bottom>
      <diagonal/>
    </border>
    <border>
      <left style="double">
        <color rgb="FF000000"/>
      </left>
      <right style="thin">
        <color rgb="FF000000"/>
      </right>
      <top style="thin">
        <color rgb="FF000000"/>
      </top>
      <bottom style="hair">
        <color rgb="FF000000"/>
      </bottom>
      <diagonal/>
    </border>
    <border>
      <left style="double">
        <color rgb="FF1A4788"/>
      </left>
      <right style="thin">
        <color rgb="FF000000"/>
      </right>
      <top/>
      <bottom/>
      <diagonal/>
    </border>
    <border>
      <left style="thin">
        <color rgb="FF1A4788"/>
      </left>
      <right/>
      <top style="thin">
        <color rgb="FF000000"/>
      </top>
      <bottom style="thin">
        <color indexed="64"/>
      </bottom>
      <diagonal/>
    </border>
  </borders>
  <cellStyleXfs count="1">
    <xf numFmtId="0" fontId="0" fillId="0" borderId="0"/>
  </cellStyleXfs>
  <cellXfs count="232">
    <xf numFmtId="0" fontId="0" fillId="0" borderId="0" xfId="0" applyFont="1" applyAlignment="1"/>
    <xf numFmtId="0" fontId="1" fillId="2" borderId="1" xfId="0" applyFont="1" applyFill="1" applyBorder="1"/>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4" fillId="2" borderId="6" xfId="0" applyFont="1" applyFill="1" applyBorder="1" applyAlignment="1">
      <alignment horizontal="center" vertical="top" wrapText="1"/>
    </xf>
    <xf numFmtId="0" fontId="5" fillId="2" borderId="7" xfId="0" applyFont="1" applyFill="1" applyBorder="1" applyAlignment="1">
      <alignment horizontal="center" vertical="top" wrapText="1"/>
    </xf>
    <xf numFmtId="0" fontId="6" fillId="2" borderId="8" xfId="0" applyFont="1" applyFill="1" applyBorder="1" applyAlignment="1">
      <alignment vertical="top" wrapText="1"/>
    </xf>
    <xf numFmtId="0" fontId="6" fillId="2" borderId="9" xfId="0" applyFont="1" applyFill="1" applyBorder="1" applyAlignment="1">
      <alignment vertical="top" wrapText="1"/>
    </xf>
    <xf numFmtId="0" fontId="6" fillId="2" borderId="10" xfId="0" applyFont="1" applyFill="1" applyBorder="1" applyAlignment="1">
      <alignment vertical="top" wrapText="1"/>
    </xf>
    <xf numFmtId="0" fontId="6" fillId="2" borderId="11" xfId="0" applyFont="1" applyFill="1" applyBorder="1" applyAlignment="1">
      <alignment vertical="top" wrapText="1"/>
    </xf>
    <xf numFmtId="0" fontId="7" fillId="0" borderId="12" xfId="0" applyFont="1" applyBorder="1" applyAlignment="1">
      <alignment vertical="top" wrapText="1"/>
    </xf>
    <xf numFmtId="0" fontId="7" fillId="0" borderId="13" xfId="0" applyFont="1" applyBorder="1" applyAlignment="1">
      <alignment vertical="top" wrapText="1"/>
    </xf>
    <xf numFmtId="0" fontId="7" fillId="0" borderId="0" xfId="0" applyFont="1" applyAlignment="1">
      <alignment vertical="top" wrapText="1"/>
    </xf>
    <xf numFmtId="0" fontId="8" fillId="0" borderId="14" xfId="0" applyFont="1" applyBorder="1" applyAlignment="1">
      <alignment vertical="top" wrapText="1"/>
    </xf>
    <xf numFmtId="0" fontId="7" fillId="0" borderId="15" xfId="0" applyFont="1" applyBorder="1" applyAlignment="1">
      <alignment vertical="top" wrapText="1"/>
    </xf>
    <xf numFmtId="0" fontId="7" fillId="0" borderId="16" xfId="0" applyFont="1" applyBorder="1" applyAlignment="1">
      <alignment vertical="top" wrapText="1"/>
    </xf>
    <xf numFmtId="0" fontId="7" fillId="3" borderId="16" xfId="0" applyFont="1" applyFill="1" applyBorder="1" applyAlignment="1">
      <alignment vertical="top" wrapText="1"/>
    </xf>
    <xf numFmtId="0" fontId="7" fillId="0" borderId="17" xfId="0" applyFont="1" applyBorder="1" applyAlignment="1">
      <alignment vertical="top" wrapText="1"/>
    </xf>
    <xf numFmtId="0" fontId="8" fillId="3" borderId="18" xfId="0" applyFont="1" applyFill="1" applyBorder="1" applyAlignment="1">
      <alignment vertical="top" wrapText="1"/>
    </xf>
    <xf numFmtId="0" fontId="8" fillId="0" borderId="18" xfId="0" applyFont="1" applyBorder="1" applyAlignment="1">
      <alignment vertical="top" wrapText="1"/>
    </xf>
    <xf numFmtId="0" fontId="7" fillId="0" borderId="19" xfId="0" applyFont="1" applyBorder="1" applyAlignment="1">
      <alignment vertical="top" wrapText="1"/>
    </xf>
    <xf numFmtId="0" fontId="7" fillId="0" borderId="20" xfId="0" applyFont="1" applyBorder="1" applyAlignment="1">
      <alignment vertical="top" wrapText="1"/>
    </xf>
    <xf numFmtId="0" fontId="7" fillId="0" borderId="21" xfId="0" applyFont="1" applyBorder="1" applyAlignment="1">
      <alignment vertical="top" wrapText="1"/>
    </xf>
    <xf numFmtId="0" fontId="8" fillId="0" borderId="22" xfId="0" applyFont="1" applyBorder="1" applyAlignment="1">
      <alignment vertical="top" wrapText="1"/>
    </xf>
    <xf numFmtId="0" fontId="5" fillId="2" borderId="23" xfId="0" applyFont="1" applyFill="1" applyBorder="1" applyAlignment="1">
      <alignment horizontal="center" vertical="top" wrapText="1"/>
    </xf>
    <xf numFmtId="0" fontId="6" fillId="2" borderId="24" xfId="0" applyFont="1" applyFill="1" applyBorder="1" applyAlignment="1">
      <alignment vertical="top" wrapText="1"/>
    </xf>
    <xf numFmtId="0" fontId="6" fillId="2" borderId="25" xfId="0" applyFont="1" applyFill="1" applyBorder="1" applyAlignment="1">
      <alignment vertical="top" wrapText="1"/>
    </xf>
    <xf numFmtId="0" fontId="6" fillId="2" borderId="26" xfId="0" applyFont="1" applyFill="1" applyBorder="1" applyAlignment="1">
      <alignment vertical="top" wrapText="1"/>
    </xf>
    <xf numFmtId="0" fontId="8" fillId="2" borderId="27" xfId="0" applyFont="1" applyFill="1" applyBorder="1" applyAlignment="1">
      <alignment vertical="top"/>
    </xf>
    <xf numFmtId="0" fontId="7" fillId="0" borderId="28" xfId="0" applyFont="1" applyBorder="1" applyAlignment="1">
      <alignment vertical="top" wrapText="1"/>
    </xf>
    <xf numFmtId="0" fontId="9" fillId="0" borderId="13" xfId="0" applyFont="1" applyBorder="1" applyAlignment="1">
      <alignment vertical="top" wrapText="1"/>
    </xf>
    <xf numFmtId="0" fontId="8" fillId="3" borderId="14" xfId="0" applyFont="1" applyFill="1" applyBorder="1" applyAlignment="1">
      <alignment vertical="top" wrapText="1"/>
    </xf>
    <xf numFmtId="0" fontId="9" fillId="0" borderId="16" xfId="0" applyFont="1" applyBorder="1" applyAlignment="1">
      <alignment vertical="top" wrapText="1"/>
    </xf>
    <xf numFmtId="0" fontId="8" fillId="0" borderId="18" xfId="0" applyFont="1" applyBorder="1" applyAlignment="1">
      <alignment vertical="top" wrapText="1"/>
    </xf>
    <xf numFmtId="0" fontId="7" fillId="0" borderId="29" xfId="0" applyFont="1" applyBorder="1" applyAlignment="1">
      <alignment vertical="top" wrapText="1"/>
    </xf>
    <xf numFmtId="0" fontId="7" fillId="0" borderId="30" xfId="0" applyFont="1" applyBorder="1" applyAlignment="1">
      <alignment vertical="top" wrapText="1"/>
    </xf>
    <xf numFmtId="0" fontId="7" fillId="0" borderId="31" xfId="0" applyFont="1" applyBorder="1" applyAlignment="1">
      <alignment vertical="top" wrapText="1"/>
    </xf>
    <xf numFmtId="0" fontId="9" fillId="2" borderId="32" xfId="0" applyFont="1" applyFill="1" applyBorder="1" applyAlignment="1">
      <alignment vertical="top" wrapText="1"/>
    </xf>
    <xf numFmtId="0" fontId="8" fillId="0" borderId="14" xfId="0" applyFont="1" applyBorder="1" applyAlignment="1">
      <alignment vertical="top" wrapText="1"/>
    </xf>
    <xf numFmtId="0" fontId="7" fillId="3" borderId="13" xfId="0" applyFont="1" applyFill="1" applyBorder="1" applyAlignment="1">
      <alignment vertical="top" wrapText="1"/>
    </xf>
    <xf numFmtId="0" fontId="7" fillId="3" borderId="30" xfId="0" applyFont="1" applyFill="1" applyBorder="1" applyAlignment="1">
      <alignment vertical="top" wrapText="1"/>
    </xf>
    <xf numFmtId="0" fontId="7" fillId="0" borderId="33" xfId="0" applyFont="1" applyBorder="1" applyAlignment="1">
      <alignment vertical="top" wrapText="1"/>
    </xf>
    <xf numFmtId="0" fontId="7" fillId="0" borderId="34" xfId="0" applyFont="1" applyBorder="1" applyAlignment="1">
      <alignment vertical="top" wrapText="1"/>
    </xf>
    <xf numFmtId="0" fontId="7" fillId="0" borderId="35" xfId="0" applyFont="1" applyBorder="1" applyAlignment="1">
      <alignment vertical="top" wrapText="1"/>
    </xf>
    <xf numFmtId="0" fontId="10" fillId="2" borderId="23" xfId="0" applyFont="1" applyFill="1" applyBorder="1" applyAlignment="1">
      <alignment horizontal="center" vertical="top" wrapText="1"/>
    </xf>
    <xf numFmtId="0" fontId="11" fillId="0" borderId="13" xfId="0" applyFont="1" applyBorder="1" applyAlignment="1">
      <alignment vertical="top" wrapText="1"/>
    </xf>
    <xf numFmtId="0" fontId="12" fillId="0" borderId="0" xfId="0" applyFont="1" applyAlignment="1">
      <alignment vertical="top" wrapText="1"/>
    </xf>
    <xf numFmtId="0" fontId="13" fillId="0" borderId="17" xfId="0" applyFont="1" applyBorder="1" applyAlignment="1">
      <alignment vertical="top" wrapText="1"/>
    </xf>
    <xf numFmtId="0" fontId="9" fillId="0" borderId="18" xfId="0" applyFont="1" applyBorder="1" applyAlignment="1">
      <alignment vertical="top" wrapText="1"/>
    </xf>
    <xf numFmtId="0" fontId="14" fillId="0" borderId="30" xfId="0" applyFont="1" applyBorder="1" applyAlignment="1">
      <alignment vertical="top" wrapText="1"/>
    </xf>
    <xf numFmtId="0" fontId="8" fillId="0" borderId="36" xfId="0" applyFont="1" applyBorder="1" applyAlignment="1">
      <alignment vertical="top" wrapText="1"/>
    </xf>
    <xf numFmtId="0" fontId="3" fillId="4" borderId="37" xfId="0" applyFont="1" applyFill="1" applyBorder="1"/>
    <xf numFmtId="0" fontId="16" fillId="4" borderId="29" xfId="0" applyFont="1" applyFill="1" applyBorder="1" applyAlignment="1">
      <alignment horizontal="center" vertical="top" wrapText="1"/>
    </xf>
    <xf numFmtId="0" fontId="16" fillId="4" borderId="39" xfId="0" applyFont="1" applyFill="1" applyBorder="1" applyAlignment="1">
      <alignment horizontal="center" vertical="top" wrapText="1"/>
    </xf>
    <xf numFmtId="0" fontId="16" fillId="4" borderId="40" xfId="0" applyFont="1" applyFill="1" applyBorder="1" applyAlignment="1">
      <alignment horizontal="center" vertical="top" wrapText="1"/>
    </xf>
    <xf numFmtId="0" fontId="16" fillId="4" borderId="41" xfId="0" applyFont="1" applyFill="1" applyBorder="1" applyAlignment="1">
      <alignment horizontal="center" vertical="top" wrapText="1"/>
    </xf>
    <xf numFmtId="0" fontId="17" fillId="4" borderId="23" xfId="0" applyFont="1" applyFill="1" applyBorder="1" applyAlignment="1">
      <alignment horizontal="center" vertical="top" wrapText="1"/>
    </xf>
    <xf numFmtId="0" fontId="18" fillId="4" borderId="42" xfId="0" applyFont="1" applyFill="1" applyBorder="1" applyAlignment="1">
      <alignment vertical="top" wrapText="1"/>
    </xf>
    <xf numFmtId="0" fontId="18" fillId="4" borderId="43" xfId="0" applyFont="1" applyFill="1" applyBorder="1" applyAlignment="1">
      <alignment vertical="top" wrapText="1"/>
    </xf>
    <xf numFmtId="0" fontId="18" fillId="4" borderId="41" xfId="0" applyFont="1" applyFill="1" applyBorder="1" applyAlignment="1">
      <alignment vertical="top" wrapText="1"/>
    </xf>
    <xf numFmtId="0" fontId="9" fillId="0" borderId="28" xfId="0" applyFont="1" applyBorder="1" applyAlignment="1">
      <alignment vertical="top" wrapText="1"/>
    </xf>
    <xf numFmtId="0" fontId="9" fillId="0" borderId="44" xfId="0" applyFont="1" applyBorder="1" applyAlignment="1">
      <alignment vertical="top" wrapText="1"/>
    </xf>
    <xf numFmtId="0" fontId="9" fillId="0" borderId="15" xfId="0" applyFont="1" applyBorder="1" applyAlignment="1">
      <alignment vertical="top" wrapText="1"/>
    </xf>
    <xf numFmtId="0" fontId="9" fillId="0" borderId="12" xfId="0" applyFont="1" applyBorder="1" applyAlignment="1">
      <alignment vertical="top" wrapText="1"/>
    </xf>
    <xf numFmtId="0" fontId="9" fillId="0" borderId="45" xfId="0" applyFont="1" applyBorder="1" applyAlignment="1">
      <alignment vertical="top" wrapText="1"/>
    </xf>
    <xf numFmtId="0" fontId="9" fillId="0" borderId="34" xfId="0" applyFont="1" applyBorder="1" applyAlignment="1">
      <alignment vertical="top" wrapText="1"/>
    </xf>
    <xf numFmtId="0" fontId="9" fillId="0" borderId="29" xfId="0" applyFont="1" applyBorder="1" applyAlignment="1">
      <alignment vertical="top" wrapText="1"/>
    </xf>
    <xf numFmtId="0" fontId="9" fillId="0" borderId="30" xfId="0" applyFont="1" applyBorder="1" applyAlignment="1">
      <alignment vertical="top" wrapText="1"/>
    </xf>
    <xf numFmtId="0" fontId="18" fillId="4" borderId="46" xfId="0" applyFont="1" applyFill="1" applyBorder="1" applyAlignment="1">
      <alignment vertical="top" wrapText="1"/>
    </xf>
    <xf numFmtId="0" fontId="8" fillId="4" borderId="47" xfId="0" applyFont="1" applyFill="1" applyBorder="1" applyAlignment="1">
      <alignment vertical="top"/>
    </xf>
    <xf numFmtId="0" fontId="19" fillId="4" borderId="23" xfId="0" applyFont="1" applyFill="1" applyBorder="1" applyAlignment="1">
      <alignment horizontal="center" vertical="top" wrapText="1"/>
    </xf>
    <xf numFmtId="0" fontId="20" fillId="0" borderId="44" xfId="0" applyFont="1" applyBorder="1" applyAlignment="1">
      <alignment vertical="top" wrapText="1"/>
    </xf>
    <xf numFmtId="0" fontId="21" fillId="0" borderId="13" xfId="0" applyFont="1" applyBorder="1" applyAlignment="1">
      <alignment vertical="top" wrapText="1"/>
    </xf>
    <xf numFmtId="0" fontId="22" fillId="0" borderId="16" xfId="0" applyFont="1" applyBorder="1" applyAlignment="1">
      <alignment vertical="top" wrapText="1"/>
    </xf>
    <xf numFmtId="0" fontId="23" fillId="0" borderId="30" xfId="0" applyFont="1" applyBorder="1" applyAlignment="1">
      <alignment vertical="top" wrapText="1"/>
    </xf>
    <xf numFmtId="0" fontId="3" fillId="2" borderId="48" xfId="0" applyFont="1" applyFill="1" applyBorder="1"/>
    <xf numFmtId="0" fontId="25" fillId="2" borderId="3" xfId="0" applyFont="1" applyFill="1" applyBorder="1" applyAlignment="1">
      <alignment horizontal="center" wrapText="1"/>
    </xf>
    <xf numFmtId="0" fontId="25" fillId="2" borderId="4" xfId="0" applyFont="1" applyFill="1" applyBorder="1" applyAlignment="1">
      <alignment horizontal="center" wrapText="1"/>
    </xf>
    <xf numFmtId="0" fontId="25" fillId="2" borderId="5" xfId="0" applyFont="1" applyFill="1" applyBorder="1" applyAlignment="1">
      <alignment horizontal="center" wrapText="1"/>
    </xf>
    <xf numFmtId="0" fontId="25" fillId="2" borderId="51" xfId="0" applyFont="1" applyFill="1" applyBorder="1" applyAlignment="1">
      <alignment horizontal="center" wrapText="1"/>
    </xf>
    <xf numFmtId="0" fontId="3" fillId="0" borderId="13" xfId="0" applyFont="1" applyBorder="1" applyAlignment="1">
      <alignment vertical="top" wrapText="1"/>
    </xf>
    <xf numFmtId="0" fontId="9" fillId="0" borderId="0" xfId="0" applyFont="1" applyAlignment="1">
      <alignment vertical="top" wrapText="1"/>
    </xf>
    <xf numFmtId="0" fontId="9" fillId="0" borderId="14" xfId="0" applyFont="1" applyBorder="1" applyAlignment="1">
      <alignment vertical="top" wrapText="1"/>
    </xf>
    <xf numFmtId="0" fontId="3" fillId="0" borderId="16" xfId="0" applyFont="1" applyBorder="1" applyAlignment="1">
      <alignment vertical="top" wrapText="1"/>
    </xf>
    <xf numFmtId="0" fontId="9" fillId="0" borderId="17" xfId="0" applyFont="1" applyBorder="1" applyAlignment="1">
      <alignment vertical="top" wrapText="1"/>
    </xf>
    <xf numFmtId="0" fontId="9" fillId="3" borderId="15" xfId="0" applyFont="1" applyFill="1" applyBorder="1" applyAlignment="1">
      <alignment vertical="top" wrapText="1"/>
    </xf>
    <xf numFmtId="0" fontId="3" fillId="0" borderId="30" xfId="0" applyFont="1" applyBorder="1" applyAlignment="1">
      <alignment vertical="top" wrapText="1"/>
    </xf>
    <xf numFmtId="0" fontId="26" fillId="0" borderId="30" xfId="0" applyFont="1" applyBorder="1" applyAlignment="1">
      <alignment vertical="top" wrapText="1"/>
    </xf>
    <xf numFmtId="0" fontId="9" fillId="0" borderId="31" xfId="0" applyFont="1" applyBorder="1" applyAlignment="1">
      <alignment vertical="top" wrapText="1"/>
    </xf>
    <xf numFmtId="0" fontId="9" fillId="0" borderId="36" xfId="0" applyFont="1" applyBorder="1" applyAlignment="1">
      <alignment vertical="top" wrapText="1"/>
    </xf>
    <xf numFmtId="0" fontId="27" fillId="3" borderId="1" xfId="0" applyFont="1" applyFill="1" applyBorder="1" applyAlignment="1">
      <alignment horizontal="left" vertical="top" wrapText="1"/>
    </xf>
    <xf numFmtId="0" fontId="16" fillId="5" borderId="52" xfId="0" applyFont="1" applyFill="1" applyBorder="1" applyAlignment="1">
      <alignment horizontal="center" wrapText="1"/>
    </xf>
    <xf numFmtId="0" fontId="16" fillId="5" borderId="53" xfId="0" applyFont="1" applyFill="1" applyBorder="1" applyAlignment="1">
      <alignment horizontal="center" wrapText="1"/>
    </xf>
    <xf numFmtId="0" fontId="16" fillId="5" borderId="54" xfId="0" applyFont="1" applyFill="1" applyBorder="1" applyAlignment="1">
      <alignment horizontal="center" wrapText="1"/>
    </xf>
    <xf numFmtId="0" fontId="28" fillId="5" borderId="14" xfId="0" applyFont="1" applyFill="1" applyBorder="1" applyAlignment="1">
      <alignment horizontal="center"/>
    </xf>
    <xf numFmtId="0" fontId="9" fillId="0" borderId="45" xfId="0" applyFont="1" applyBorder="1" applyAlignment="1">
      <alignment vertical="top" wrapText="1"/>
    </xf>
    <xf numFmtId="0" fontId="9" fillId="0" borderId="55" xfId="0" applyFont="1" applyBorder="1" applyAlignment="1">
      <alignment vertical="top" wrapText="1"/>
    </xf>
    <xf numFmtId="0" fontId="29" fillId="3" borderId="34" xfId="0" applyFont="1" applyFill="1" applyBorder="1" applyAlignment="1">
      <alignment vertical="top" wrapText="1"/>
    </xf>
    <xf numFmtId="0" fontId="30" fillId="3" borderId="13" xfId="0" applyFont="1" applyFill="1" applyBorder="1" applyAlignment="1">
      <alignment horizontal="left" vertical="top" wrapText="1"/>
    </xf>
    <xf numFmtId="0" fontId="9" fillId="0" borderId="56" xfId="0" applyFont="1" applyBorder="1" applyAlignment="1">
      <alignment vertical="top" wrapText="1"/>
    </xf>
    <xf numFmtId="0" fontId="3" fillId="0" borderId="18" xfId="0" applyFont="1" applyBorder="1"/>
    <xf numFmtId="0" fontId="17" fillId="5" borderId="57" xfId="0" applyFont="1" applyFill="1" applyBorder="1" applyAlignment="1">
      <alignment horizontal="center" wrapText="1"/>
    </xf>
    <xf numFmtId="0" fontId="18" fillId="5" borderId="57" xfId="0" applyFont="1" applyFill="1" applyBorder="1" applyAlignment="1">
      <alignment vertical="top" wrapText="1"/>
    </xf>
    <xf numFmtId="0" fontId="18" fillId="5" borderId="58" xfId="0" applyFont="1" applyFill="1" applyBorder="1" applyAlignment="1">
      <alignment vertical="top" wrapText="1"/>
    </xf>
    <xf numFmtId="0" fontId="3" fillId="5" borderId="18" xfId="0" applyFont="1" applyFill="1" applyBorder="1"/>
    <xf numFmtId="0" fontId="9" fillId="0" borderId="33" xfId="0" applyFont="1" applyBorder="1" applyAlignment="1">
      <alignment vertical="top" wrapText="1"/>
    </xf>
    <xf numFmtId="0" fontId="31" fillId="0" borderId="55" xfId="0" applyFont="1" applyBorder="1" applyAlignment="1">
      <alignment vertical="top" wrapText="1"/>
    </xf>
    <xf numFmtId="0" fontId="32" fillId="0" borderId="56" xfId="0" applyFont="1" applyBorder="1" applyAlignment="1">
      <alignment vertical="top" wrapText="1"/>
    </xf>
    <xf numFmtId="0" fontId="33" fillId="0" borderId="18" xfId="0" applyFont="1" applyBorder="1" applyAlignment="1">
      <alignment vertical="top" wrapText="1"/>
    </xf>
    <xf numFmtId="0" fontId="34" fillId="3" borderId="34" xfId="0" applyFont="1" applyFill="1" applyBorder="1" applyAlignment="1">
      <alignment horizontal="left" vertical="top"/>
    </xf>
    <xf numFmtId="0" fontId="35" fillId="0" borderId="35" xfId="0" applyFont="1" applyBorder="1" applyAlignment="1">
      <alignment vertical="top" wrapText="1"/>
    </xf>
    <xf numFmtId="0" fontId="9" fillId="0" borderId="59" xfId="0" applyFont="1" applyBorder="1" applyAlignment="1">
      <alignment vertical="top" wrapText="1"/>
    </xf>
    <xf numFmtId="0" fontId="3" fillId="0" borderId="34" xfId="0" applyFont="1" applyBorder="1"/>
    <xf numFmtId="14" fontId="9" fillId="0" borderId="30" xfId="0" applyNumberFormat="1" applyFont="1" applyBorder="1" applyAlignment="1">
      <alignment horizontal="left" vertical="top" wrapText="1"/>
    </xf>
    <xf numFmtId="14" fontId="9" fillId="0" borderId="31" xfId="0" applyNumberFormat="1" applyFont="1" applyBorder="1" applyAlignment="1">
      <alignment horizontal="left" vertical="top" wrapText="1"/>
    </xf>
    <xf numFmtId="164" fontId="3" fillId="0" borderId="36" xfId="0" applyNumberFormat="1" applyFont="1" applyBorder="1" applyAlignment="1">
      <alignment horizontal="left" vertical="top"/>
    </xf>
    <xf numFmtId="0" fontId="3" fillId="4" borderId="1" xfId="0" applyFont="1" applyFill="1" applyBorder="1"/>
    <xf numFmtId="0" fontId="37" fillId="4" borderId="60" xfId="0" applyFont="1" applyFill="1" applyBorder="1" applyAlignment="1">
      <alignment horizontal="center" vertical="top" wrapText="1"/>
    </xf>
    <xf numFmtId="0" fontId="37" fillId="4" borderId="61" xfId="0" applyFont="1" applyFill="1" applyBorder="1" applyAlignment="1">
      <alignment horizontal="center" vertical="top" wrapText="1"/>
    </xf>
    <xf numFmtId="0" fontId="37" fillId="4" borderId="62" xfId="0" applyFont="1" applyFill="1" applyBorder="1" applyAlignment="1">
      <alignment horizontal="center" vertical="top" wrapText="1"/>
    </xf>
    <xf numFmtId="0" fontId="37" fillId="4" borderId="63" xfId="0" applyFont="1" applyFill="1" applyBorder="1" applyAlignment="1">
      <alignment horizontal="center" vertical="top" wrapText="1"/>
    </xf>
    <xf numFmtId="0" fontId="38" fillId="4" borderId="29" xfId="0" applyFont="1" applyFill="1" applyBorder="1" applyAlignment="1">
      <alignment horizontal="center" vertical="top" wrapText="1"/>
    </xf>
    <xf numFmtId="0" fontId="39" fillId="4" borderId="39" xfId="0" applyFont="1" applyFill="1" applyBorder="1" applyAlignment="1">
      <alignment vertical="top" wrapText="1"/>
    </xf>
    <xf numFmtId="0" fontId="39" fillId="4" borderId="40" xfId="0" applyFont="1" applyFill="1" applyBorder="1" applyAlignment="1">
      <alignment vertical="top" wrapText="1"/>
    </xf>
    <xf numFmtId="0" fontId="39" fillId="4" borderId="64" xfId="0" applyFont="1" applyFill="1" applyBorder="1" applyAlignment="1">
      <alignment vertical="top" wrapText="1"/>
    </xf>
    <xf numFmtId="0" fontId="39" fillId="4" borderId="63" xfId="0" applyFont="1" applyFill="1" applyBorder="1" applyAlignment="1">
      <alignment vertical="top" wrapText="1"/>
    </xf>
    <xf numFmtId="0" fontId="7" fillId="0" borderId="45" xfId="0" applyFont="1" applyBorder="1" applyAlignment="1">
      <alignment vertical="top" wrapText="1"/>
    </xf>
    <xf numFmtId="0" fontId="38" fillId="4" borderId="12" xfId="0" applyFont="1" applyFill="1" applyBorder="1" applyAlignment="1">
      <alignment horizontal="center" vertical="top" wrapText="1"/>
    </xf>
    <xf numFmtId="0" fontId="39" fillId="4" borderId="65" xfId="0" applyFont="1" applyFill="1" applyBorder="1" applyAlignment="1">
      <alignment vertical="top" wrapText="1"/>
    </xf>
    <xf numFmtId="0" fontId="8" fillId="4" borderId="27" xfId="0" applyFont="1" applyFill="1" applyBorder="1" applyAlignment="1">
      <alignment vertical="top"/>
    </xf>
    <xf numFmtId="0" fontId="38" fillId="4" borderId="23" xfId="0" applyFont="1" applyFill="1" applyBorder="1" applyAlignment="1">
      <alignment horizontal="center" vertical="top" wrapText="1"/>
    </xf>
    <xf numFmtId="0" fontId="7" fillId="0" borderId="23" xfId="0" applyFont="1" applyBorder="1" applyAlignment="1">
      <alignment vertical="top" wrapText="1"/>
    </xf>
    <xf numFmtId="0" fontId="8" fillId="0" borderId="66" xfId="0" applyFont="1" applyBorder="1" applyAlignment="1">
      <alignment vertical="top" wrapText="1"/>
    </xf>
    <xf numFmtId="0" fontId="8" fillId="0" borderId="67" xfId="0" applyFont="1" applyBorder="1" applyAlignment="1">
      <alignment vertical="top" wrapText="1"/>
    </xf>
    <xf numFmtId="0" fontId="3" fillId="4" borderId="68" xfId="0" applyFont="1" applyFill="1" applyBorder="1"/>
    <xf numFmtId="0" fontId="16" fillId="4" borderId="60" xfId="0" applyFont="1" applyFill="1" applyBorder="1" applyAlignment="1">
      <alignment horizontal="center" wrapText="1"/>
    </xf>
    <xf numFmtId="0" fontId="16" fillId="4" borderId="61" xfId="0" applyFont="1" applyFill="1" applyBorder="1" applyAlignment="1">
      <alignment horizontal="center" wrapText="1"/>
    </xf>
    <xf numFmtId="0" fontId="16" fillId="4" borderId="62" xfId="0" applyFont="1" applyFill="1" applyBorder="1" applyAlignment="1">
      <alignment horizontal="center" wrapText="1"/>
    </xf>
    <xf numFmtId="0" fontId="16" fillId="4" borderId="70" xfId="0" applyFont="1" applyFill="1" applyBorder="1" applyAlignment="1">
      <alignment horizontal="center" wrapText="1"/>
    </xf>
    <xf numFmtId="0" fontId="17" fillId="4" borderId="71" xfId="0" applyFont="1" applyFill="1" applyBorder="1" applyAlignment="1">
      <alignment horizontal="center" vertical="top" wrapText="1"/>
    </xf>
    <xf numFmtId="0" fontId="18" fillId="4" borderId="72" xfId="0" applyFont="1" applyFill="1" applyBorder="1" applyAlignment="1">
      <alignment vertical="top" wrapText="1"/>
    </xf>
    <xf numFmtId="0" fontId="18" fillId="4" borderId="73" xfId="0" applyFont="1" applyFill="1" applyBorder="1" applyAlignment="1">
      <alignment vertical="top" wrapText="1"/>
    </xf>
    <xf numFmtId="0" fontId="18" fillId="4" borderId="74" xfId="0" applyFont="1" applyFill="1" applyBorder="1" applyAlignment="1">
      <alignment vertical="top" wrapText="1"/>
    </xf>
    <xf numFmtId="0" fontId="18" fillId="4" borderId="70" xfId="0" applyFont="1" applyFill="1" applyBorder="1" applyAlignment="1">
      <alignment vertical="top" wrapText="1"/>
    </xf>
    <xf numFmtId="0" fontId="9" fillId="0" borderId="2" xfId="0" applyFont="1" applyBorder="1" applyAlignment="1">
      <alignment vertical="top" wrapText="1"/>
    </xf>
    <xf numFmtId="0" fontId="9" fillId="0" borderId="14" xfId="0" applyFont="1" applyBorder="1" applyAlignment="1">
      <alignment vertical="top" wrapText="1"/>
    </xf>
    <xf numFmtId="0" fontId="30" fillId="0" borderId="16" xfId="0" applyFont="1" applyBorder="1" applyAlignment="1">
      <alignment horizontal="left"/>
    </xf>
    <xf numFmtId="0" fontId="3" fillId="0" borderId="34" xfId="0" applyFont="1" applyBorder="1" applyAlignment="1">
      <alignment vertical="top" wrapText="1"/>
    </xf>
    <xf numFmtId="0" fontId="9" fillId="0" borderId="35" xfId="0" applyFont="1" applyBorder="1" applyAlignment="1">
      <alignment vertical="top" wrapText="1"/>
    </xf>
    <xf numFmtId="0" fontId="9" fillId="0" borderId="22" xfId="0" applyFont="1" applyBorder="1" applyAlignment="1">
      <alignment vertical="top" wrapText="1"/>
    </xf>
    <xf numFmtId="0" fontId="18" fillId="4" borderId="75" xfId="0" applyFont="1" applyFill="1" applyBorder="1" applyAlignment="1">
      <alignment vertical="top" wrapText="1"/>
    </xf>
    <xf numFmtId="0" fontId="30" fillId="3" borderId="28" xfId="0" applyFont="1" applyFill="1" applyBorder="1" applyAlignment="1">
      <alignment vertical="top" wrapText="1"/>
    </xf>
    <xf numFmtId="0" fontId="3" fillId="3" borderId="44" xfId="0" applyFont="1" applyFill="1" applyBorder="1" applyAlignment="1">
      <alignment vertical="top" wrapText="1"/>
    </xf>
    <xf numFmtId="0" fontId="3" fillId="3" borderId="16" xfId="0" applyFont="1" applyFill="1" applyBorder="1" applyAlignment="1">
      <alignment vertical="top" wrapText="1"/>
    </xf>
    <xf numFmtId="9" fontId="9" fillId="0" borderId="34" xfId="0" applyNumberFormat="1" applyFont="1" applyBorder="1" applyAlignment="1">
      <alignment horizontal="left" vertical="top" wrapText="1"/>
    </xf>
    <xf numFmtId="0" fontId="3" fillId="3" borderId="34" xfId="0" applyFont="1" applyFill="1" applyBorder="1" applyAlignment="1">
      <alignment vertical="top" wrapText="1"/>
    </xf>
    <xf numFmtId="9" fontId="9" fillId="0" borderId="18" xfId="0" applyNumberFormat="1" applyFont="1" applyBorder="1" applyAlignment="1">
      <alignment horizontal="left" vertical="top" wrapText="1"/>
    </xf>
    <xf numFmtId="0" fontId="3" fillId="3" borderId="30" xfId="0" applyFont="1" applyFill="1" applyBorder="1" applyAlignment="1">
      <alignment vertical="top" wrapText="1"/>
    </xf>
    <xf numFmtId="0" fontId="3" fillId="3" borderId="44" xfId="0" applyFont="1" applyFill="1" applyBorder="1" applyAlignment="1">
      <alignment vertical="top" wrapText="1"/>
    </xf>
    <xf numFmtId="0" fontId="3" fillId="3" borderId="16" xfId="0" applyFont="1" applyFill="1" applyBorder="1" applyAlignment="1">
      <alignment vertical="top" wrapText="1"/>
    </xf>
    <xf numFmtId="0" fontId="9" fillId="0" borderId="18" xfId="0" applyFont="1" applyBorder="1" applyAlignment="1">
      <alignment vertical="top" wrapText="1"/>
    </xf>
    <xf numFmtId="9" fontId="9" fillId="0" borderId="13" xfId="0" applyNumberFormat="1" applyFont="1" applyBorder="1" applyAlignment="1">
      <alignment horizontal="left" vertical="top" wrapText="1"/>
    </xf>
    <xf numFmtId="0" fontId="3" fillId="0" borderId="13" xfId="0" applyFont="1" applyBorder="1" applyAlignment="1">
      <alignment vertical="top" wrapText="1"/>
    </xf>
    <xf numFmtId="9" fontId="9" fillId="0" borderId="0" xfId="0" applyNumberFormat="1" applyFont="1" applyAlignment="1">
      <alignment horizontal="left" vertical="top" wrapText="1"/>
    </xf>
    <xf numFmtId="9" fontId="9" fillId="0" borderId="18" xfId="0" applyNumberFormat="1" applyFont="1" applyBorder="1" applyAlignment="1">
      <alignment vertical="top" wrapText="1"/>
    </xf>
    <xf numFmtId="0" fontId="3" fillId="3" borderId="13" xfId="0" applyFont="1" applyFill="1" applyBorder="1" applyAlignment="1">
      <alignment vertical="top" wrapText="1"/>
    </xf>
    <xf numFmtId="0" fontId="9" fillId="3" borderId="30" xfId="0" applyFont="1" applyFill="1" applyBorder="1" applyAlignment="1">
      <alignment vertical="top" wrapText="1"/>
    </xf>
    <xf numFmtId="0" fontId="9" fillId="0" borderId="36" xfId="0" applyFont="1" applyBorder="1" applyAlignment="1">
      <alignment vertical="top" wrapText="1"/>
    </xf>
    <xf numFmtId="0" fontId="9" fillId="0" borderId="30" xfId="0" applyFont="1" applyBorder="1" applyAlignment="1">
      <alignment vertical="top" wrapText="1"/>
    </xf>
    <xf numFmtId="0" fontId="30" fillId="3" borderId="30" xfId="0" applyFont="1" applyFill="1" applyBorder="1" applyAlignment="1">
      <alignment horizontal="left" vertical="top" wrapText="1"/>
    </xf>
    <xf numFmtId="0" fontId="9" fillId="0" borderId="31" xfId="0" applyFont="1" applyBorder="1" applyAlignment="1">
      <alignment vertical="top" wrapText="1"/>
    </xf>
    <xf numFmtId="0" fontId="9" fillId="0" borderId="67" xfId="0" applyFont="1" applyBorder="1" applyAlignment="1">
      <alignment vertical="top" wrapText="1"/>
    </xf>
    <xf numFmtId="0" fontId="4" fillId="2" borderId="51" xfId="0" applyFont="1" applyFill="1" applyBorder="1" applyAlignment="1">
      <alignment horizontal="center" vertical="top" wrapText="1"/>
    </xf>
    <xf numFmtId="0" fontId="6" fillId="2" borderId="8" xfId="0" applyFont="1" applyFill="1" applyBorder="1" applyAlignment="1">
      <alignment vertical="top" wrapText="1"/>
    </xf>
    <xf numFmtId="0" fontId="6" fillId="2" borderId="9" xfId="0" applyFont="1" applyFill="1" applyBorder="1" applyAlignment="1">
      <alignment vertical="top" wrapText="1"/>
    </xf>
    <xf numFmtId="0" fontId="6" fillId="2" borderId="10" xfId="0" applyFont="1" applyFill="1" applyBorder="1" applyAlignment="1">
      <alignment vertical="top" wrapText="1"/>
    </xf>
    <xf numFmtId="0" fontId="6" fillId="2" borderId="51" xfId="0" applyFont="1" applyFill="1" applyBorder="1" applyAlignment="1">
      <alignment vertical="top" wrapText="1"/>
    </xf>
    <xf numFmtId="0" fontId="40" fillId="0" borderId="34" xfId="0" applyFont="1" applyBorder="1" applyAlignment="1">
      <alignment vertical="top" wrapText="1"/>
    </xf>
    <xf numFmtId="0" fontId="7" fillId="3" borderId="34" xfId="0" applyFont="1" applyFill="1" applyBorder="1" applyAlignment="1">
      <alignment vertical="top" wrapText="1"/>
    </xf>
    <xf numFmtId="0" fontId="7" fillId="0" borderId="16" xfId="0" applyFont="1" applyBorder="1" applyAlignment="1">
      <alignment horizontal="left" vertical="top" wrapText="1"/>
    </xf>
    <xf numFmtId="0" fontId="7" fillId="3" borderId="16" xfId="0" applyFont="1" applyFill="1" applyBorder="1" applyAlignment="1">
      <alignment horizontal="left" vertical="top" wrapText="1"/>
    </xf>
    <xf numFmtId="0" fontId="7" fillId="0" borderId="17" xfId="0" applyFont="1" applyBorder="1" applyAlignment="1">
      <alignment horizontal="left" vertical="top" wrapText="1"/>
    </xf>
    <xf numFmtId="0" fontId="8" fillId="0" borderId="18" xfId="0" applyFont="1" applyBorder="1" applyAlignment="1">
      <alignment horizontal="left" vertical="top" wrapText="1"/>
    </xf>
    <xf numFmtId="0" fontId="7" fillId="0" borderId="13" xfId="0" applyFont="1" applyBorder="1" applyAlignment="1">
      <alignment horizontal="left" vertical="top" wrapText="1"/>
    </xf>
    <xf numFmtId="0" fontId="7" fillId="3" borderId="13" xfId="0" applyFont="1" applyFill="1" applyBorder="1" applyAlignment="1">
      <alignment horizontal="left" vertical="top" wrapText="1"/>
    </xf>
    <xf numFmtId="0" fontId="7" fillId="0" borderId="0" xfId="0" applyFont="1" applyAlignment="1">
      <alignment horizontal="left" vertical="top" wrapText="1"/>
    </xf>
    <xf numFmtId="0" fontId="41" fillId="0" borderId="20" xfId="0" applyFont="1" applyBorder="1" applyAlignment="1">
      <alignment horizontal="left" vertical="top" wrapText="1"/>
    </xf>
    <xf numFmtId="0" fontId="42" fillId="3" borderId="20" xfId="0" applyFont="1" applyFill="1" applyBorder="1" applyAlignment="1">
      <alignment horizontal="left" vertical="top" wrapText="1"/>
    </xf>
    <xf numFmtId="0" fontId="43" fillId="0" borderId="21" xfId="0" applyFont="1" applyBorder="1" applyAlignment="1">
      <alignment horizontal="left" vertical="top" wrapText="1"/>
    </xf>
    <xf numFmtId="0" fontId="44" fillId="0" borderId="22" xfId="0" applyFont="1" applyBorder="1" applyAlignment="1">
      <alignment vertical="top" wrapText="1"/>
    </xf>
    <xf numFmtId="0" fontId="6" fillId="2" borderId="24" xfId="0" applyFont="1" applyFill="1" applyBorder="1" applyAlignment="1">
      <alignment vertical="top" wrapText="1"/>
    </xf>
    <xf numFmtId="0" fontId="6" fillId="2" borderId="25" xfId="0" applyFont="1" applyFill="1" applyBorder="1" applyAlignment="1">
      <alignment vertical="top" wrapText="1"/>
    </xf>
    <xf numFmtId="0" fontId="6" fillId="2" borderId="76" xfId="0" applyFont="1" applyFill="1" applyBorder="1" applyAlignment="1">
      <alignment vertical="top" wrapText="1"/>
    </xf>
    <xf numFmtId="0" fontId="6" fillId="2" borderId="26" xfId="0" applyFont="1" applyFill="1" applyBorder="1" applyAlignment="1">
      <alignment vertical="top" wrapText="1"/>
    </xf>
    <xf numFmtId="0" fontId="8" fillId="2" borderId="27" xfId="0" applyFont="1" applyFill="1" applyBorder="1" applyAlignment="1">
      <alignment vertical="top"/>
    </xf>
    <xf numFmtId="0" fontId="7" fillId="3" borderId="28" xfId="0" applyFont="1" applyFill="1" applyBorder="1" applyAlignment="1">
      <alignment vertical="top" wrapText="1"/>
    </xf>
    <xf numFmtId="0" fontId="7" fillId="3" borderId="0" xfId="0" applyFont="1" applyFill="1" applyAlignment="1">
      <alignment vertical="top" wrapText="1"/>
    </xf>
    <xf numFmtId="0" fontId="30" fillId="3" borderId="77" xfId="0" applyFont="1" applyFill="1" applyBorder="1" applyAlignment="1">
      <alignment horizontal="left" vertical="top" wrapText="1"/>
    </xf>
    <xf numFmtId="0" fontId="7" fillId="3" borderId="15" xfId="0" applyFont="1" applyFill="1" applyBorder="1" applyAlignment="1">
      <alignment vertical="top" wrapText="1"/>
    </xf>
    <xf numFmtId="0" fontId="7" fillId="3" borderId="17" xfId="0" applyFont="1" applyFill="1" applyBorder="1" applyAlignment="1">
      <alignment vertical="top" wrapText="1"/>
    </xf>
    <xf numFmtId="0" fontId="8" fillId="3" borderId="18" xfId="0" applyFont="1" applyFill="1" applyBorder="1" applyAlignment="1">
      <alignment vertical="top" wrapText="1"/>
    </xf>
    <xf numFmtId="0" fontId="7" fillId="3" borderId="12" xfId="0" applyFont="1" applyFill="1" applyBorder="1" applyAlignment="1">
      <alignment vertical="top" wrapText="1"/>
    </xf>
    <xf numFmtId="0" fontId="7" fillId="3" borderId="18" xfId="0" applyFont="1" applyFill="1" applyBorder="1" applyAlignment="1">
      <alignment vertical="top" wrapText="1"/>
    </xf>
    <xf numFmtId="0" fontId="7" fillId="3" borderId="78" xfId="0" applyFont="1" applyFill="1" applyBorder="1" applyAlignment="1">
      <alignment vertical="top" wrapText="1"/>
    </xf>
    <xf numFmtId="0" fontId="7" fillId="3" borderId="79" xfId="0" applyFont="1" applyFill="1" applyBorder="1" applyAlignment="1">
      <alignment vertical="top" wrapText="1"/>
    </xf>
    <xf numFmtId="0" fontId="7" fillId="3" borderId="80" xfId="0" applyFont="1" applyFill="1" applyBorder="1" applyAlignment="1">
      <alignment vertical="top" wrapText="1"/>
    </xf>
    <xf numFmtId="0" fontId="7" fillId="0" borderId="81" xfId="0" applyFont="1" applyBorder="1" applyAlignment="1">
      <alignment vertical="top" wrapText="1"/>
    </xf>
    <xf numFmtId="0" fontId="7" fillId="3" borderId="31" xfId="0" applyFont="1" applyFill="1" applyBorder="1" applyAlignment="1">
      <alignment vertical="top" wrapText="1"/>
    </xf>
    <xf numFmtId="0" fontId="8" fillId="3" borderId="22" xfId="0" applyFont="1" applyFill="1" applyBorder="1" applyAlignment="1">
      <alignment vertical="top" wrapText="1"/>
    </xf>
    <xf numFmtId="0" fontId="7" fillId="0" borderId="13" xfId="0" applyFont="1" applyBorder="1" applyAlignment="1">
      <alignment vertical="top" wrapText="1"/>
    </xf>
    <xf numFmtId="0" fontId="7" fillId="3" borderId="35" xfId="0" applyFont="1" applyFill="1" applyBorder="1" applyAlignment="1">
      <alignment vertical="top" wrapText="1"/>
    </xf>
    <xf numFmtId="0" fontId="8" fillId="3" borderId="14" xfId="0" applyFont="1" applyFill="1" applyBorder="1" applyAlignment="1">
      <alignment vertical="top" wrapText="1"/>
    </xf>
    <xf numFmtId="0" fontId="7" fillId="0" borderId="16" xfId="0" applyFont="1" applyBorder="1" applyAlignment="1">
      <alignment vertical="top" wrapText="1"/>
    </xf>
    <xf numFmtId="0" fontId="7" fillId="0" borderId="16" xfId="0" applyFont="1" applyBorder="1" applyAlignment="1">
      <alignment vertical="top" wrapText="1"/>
    </xf>
    <xf numFmtId="0" fontId="7" fillId="0" borderId="30" xfId="0" applyFont="1" applyBorder="1" applyAlignment="1">
      <alignment vertical="top" wrapText="1"/>
    </xf>
    <xf numFmtId="0" fontId="7" fillId="3" borderId="21" xfId="0" applyFont="1" applyFill="1" applyBorder="1" applyAlignment="1">
      <alignment vertical="top" wrapText="1"/>
    </xf>
    <xf numFmtId="0" fontId="8" fillId="3" borderId="36" xfId="0" applyFont="1" applyFill="1" applyBorder="1" applyAlignment="1">
      <alignment vertical="top" wrapText="1"/>
    </xf>
    <xf numFmtId="0" fontId="9" fillId="3" borderId="2" xfId="0" applyFont="1" applyFill="1" applyBorder="1" applyAlignment="1">
      <alignment horizontal="left" wrapText="1"/>
    </xf>
    <xf numFmtId="0" fontId="3" fillId="0" borderId="2" xfId="0" applyFont="1" applyBorder="1"/>
    <xf numFmtId="0" fontId="15" fillId="4" borderId="38" xfId="0" applyFont="1" applyFill="1" applyBorder="1" applyAlignment="1">
      <alignment horizontal="center" wrapText="1"/>
    </xf>
    <xf numFmtId="0" fontId="3" fillId="0" borderId="38" xfId="0" applyFont="1" applyBorder="1"/>
    <xf numFmtId="0" fontId="2" fillId="2" borderId="2" xfId="0" applyFont="1" applyFill="1" applyBorder="1" applyAlignment="1">
      <alignment horizontal="center" wrapText="1"/>
    </xf>
    <xf numFmtId="0" fontId="36" fillId="4" borderId="2" xfId="0" applyFont="1" applyFill="1" applyBorder="1" applyAlignment="1">
      <alignment horizontal="center" wrapText="1"/>
    </xf>
    <xf numFmtId="0" fontId="24" fillId="2" borderId="49" xfId="0" applyFont="1" applyFill="1" applyBorder="1" applyAlignment="1">
      <alignment horizontal="center" wrapText="1"/>
    </xf>
    <xf numFmtId="0" fontId="3" fillId="0" borderId="50" xfId="0" applyFont="1" applyBorder="1"/>
    <xf numFmtId="0" fontId="15" fillId="4" borderId="69" xfId="0" applyFont="1" applyFill="1" applyBorder="1" applyAlignment="1">
      <alignment horizontal="center" wrapText="1"/>
    </xf>
    <xf numFmtId="0" fontId="2" fillId="2" borderId="49" xfId="0" applyFont="1" applyFill="1" applyBorder="1" applyAlignment="1">
      <alignment horizontal="center" wrapText="1"/>
    </xf>
    <xf numFmtId="0" fontId="16" fillId="4" borderId="74" xfId="0" applyFont="1" applyFill="1" applyBorder="1" applyAlignment="1">
      <alignment horizontal="center" vertical="top" wrapText="1"/>
    </xf>
    <xf numFmtId="0" fontId="9" fillId="0" borderId="82" xfId="0" applyFont="1" applyBorder="1" applyAlignment="1">
      <alignment vertical="top" wrapText="1"/>
    </xf>
    <xf numFmtId="0" fontId="8" fillId="4" borderId="83" xfId="0" applyFont="1" applyFill="1" applyBorder="1" applyAlignment="1">
      <alignment vertical="top"/>
    </xf>
    <xf numFmtId="0" fontId="18" fillId="4" borderId="84"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6</xdr:col>
      <xdr:colOff>180975</xdr:colOff>
      <xdr:row>0</xdr:row>
      <xdr:rowOff>0</xdr:rowOff>
    </xdr:from>
    <xdr:to>
      <xdr:col>6</xdr:col>
      <xdr:colOff>1885950</xdr:colOff>
      <xdr:row>0</xdr:row>
      <xdr:rowOff>358140</xdr:rowOff>
    </xdr:to>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3942695" y="0"/>
          <a:ext cx="1704975" cy="358140"/>
        </a:xfrm>
        <a:prstGeom prst="rect">
          <a:avLst/>
        </a:prstGeom>
        <a:noFill/>
      </xdr:spPr>
    </xdr:pic>
    <xdr:clientData fLocksWithSheet="0"/>
  </xdr:twoCellAnchor>
  <xdr:twoCellAnchor>
    <xdr:from>
      <xdr:col>0</xdr:col>
      <xdr:colOff>0</xdr:colOff>
      <xdr:row>0</xdr:row>
      <xdr:rowOff>0</xdr:rowOff>
    </xdr:from>
    <xdr:to>
      <xdr:col>2</xdr:col>
      <xdr:colOff>1722120</xdr:colOff>
      <xdr:row>8</xdr:row>
      <xdr:rowOff>60960</xdr:rowOff>
    </xdr:to>
    <xdr:sp macro="" textlink="">
      <xdr:nvSpPr>
        <xdr:cNvPr id="4103" name="Text Box 7" hidden="1">
          <a:extLst>
            <a:ext uri="{FF2B5EF4-FFF2-40B4-BE49-F238E27FC236}">
              <a16:creationId xmlns:a16="http://schemas.microsoft.com/office/drawing/2014/main" id="{00000000-0008-0000-0000-00000710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1722120</xdr:colOff>
      <xdr:row>25</xdr:row>
      <xdr:rowOff>121920</xdr:rowOff>
    </xdr:to>
    <xdr:sp macro="" textlink="">
      <xdr:nvSpPr>
        <xdr:cNvPr id="2220" name="Text Box 172" hidden="1">
          <a:extLst>
            <a:ext uri="{FF2B5EF4-FFF2-40B4-BE49-F238E27FC236}">
              <a16:creationId xmlns:a16="http://schemas.microsoft.com/office/drawing/2014/main" id="{00000000-0008-0000-0100-0000AC08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1722120</xdr:colOff>
      <xdr:row>25</xdr:row>
      <xdr:rowOff>320040</xdr:rowOff>
    </xdr:to>
    <xdr:sp macro="" textlink="">
      <xdr:nvSpPr>
        <xdr:cNvPr id="1126" name="Text Box 102" hidden="1">
          <a:extLst>
            <a:ext uri="{FF2B5EF4-FFF2-40B4-BE49-F238E27FC236}">
              <a16:creationId xmlns:a16="http://schemas.microsoft.com/office/drawing/2014/main" id="{00000000-0008-0000-0200-00006604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1722120</xdr:colOff>
      <xdr:row>26</xdr:row>
      <xdr:rowOff>91440</xdr:rowOff>
    </xdr:to>
    <xdr:sp macro="" textlink="">
      <xdr:nvSpPr>
        <xdr:cNvPr id="5270" name="Text Box 150" hidden="1">
          <a:extLst>
            <a:ext uri="{FF2B5EF4-FFF2-40B4-BE49-F238E27FC236}">
              <a16:creationId xmlns:a16="http://schemas.microsoft.com/office/drawing/2014/main" id="{00000000-0008-0000-0300-00009614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1722120</xdr:colOff>
      <xdr:row>36</xdr:row>
      <xdr:rowOff>45720</xdr:rowOff>
    </xdr:to>
    <xdr:sp macro="" textlink="">
      <xdr:nvSpPr>
        <xdr:cNvPr id="3089" name="Text Box 17" hidden="1">
          <a:extLst>
            <a:ext uri="{FF2B5EF4-FFF2-40B4-BE49-F238E27FC236}">
              <a16:creationId xmlns:a16="http://schemas.microsoft.com/office/drawing/2014/main" id="{00000000-0008-0000-0400-0000110C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1722120</xdr:colOff>
      <xdr:row>26</xdr:row>
      <xdr:rowOff>91440</xdr:rowOff>
    </xdr:to>
    <xdr:sp macro="" textlink="">
      <xdr:nvSpPr>
        <xdr:cNvPr id="6222" name="Text Box 78" hidden="1">
          <a:extLst>
            <a:ext uri="{FF2B5EF4-FFF2-40B4-BE49-F238E27FC236}">
              <a16:creationId xmlns:a16="http://schemas.microsoft.com/office/drawing/2014/main" id="{00000000-0008-0000-0500-00004E18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1722120</xdr:colOff>
      <xdr:row>24</xdr:row>
      <xdr:rowOff>320040</xdr:rowOff>
    </xdr:to>
    <xdr:sp macro="" textlink="">
      <xdr:nvSpPr>
        <xdr:cNvPr id="7253" name="Text Box 85" hidden="1">
          <a:extLst>
            <a:ext uri="{FF2B5EF4-FFF2-40B4-BE49-F238E27FC236}">
              <a16:creationId xmlns:a16="http://schemas.microsoft.com/office/drawing/2014/main" id="{00000000-0008-0000-0600-0000551C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imemodelling.com/" TargetMode="External"/><Relationship Id="rId7" Type="http://schemas.openxmlformats.org/officeDocument/2006/relationships/comments" Target="../comments1.xml"/><Relationship Id="rId2" Type="http://schemas.openxmlformats.org/officeDocument/2006/relationships/hyperlink" Target="http://www.idmod.org/documentation" TargetMode="External"/><Relationship Id="rId1" Type="http://schemas.openxmlformats.org/officeDocument/2006/relationships/hyperlink" Target="https://www.google.com/url?q=http://www.tb-modelling.com&amp;sa=D&amp;ust=1509103177110000&amp;usg=AFQjCNHqoAGPCiQQnI-TxAOA_v2AdM2qng"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33333"/>
  </sheetPr>
  <dimension ref="A1:G7"/>
  <sheetViews>
    <sheetView workbookViewId="0">
      <pane xSplit="1" ySplit="2" topLeftCell="B3" activePane="bottomRight" state="frozen"/>
      <selection pane="topRight" activeCell="B1" sqref="B1"/>
      <selection pane="bottomLeft" activeCell="A3" sqref="A3"/>
      <selection pane="bottomRight" activeCell="D15" sqref="D15"/>
    </sheetView>
  </sheetViews>
  <sheetFormatPr defaultColWidth="14.44140625" defaultRowHeight="15.75" customHeight="1"/>
  <cols>
    <col min="1" max="1" width="57.33203125" customWidth="1"/>
    <col min="2" max="7" width="28.6640625" customWidth="1"/>
  </cols>
  <sheetData>
    <row r="1" spans="1:7" ht="228" customHeight="1">
      <c r="A1" s="91" t="s">
        <v>136</v>
      </c>
      <c r="B1" s="218" t="s">
        <v>137</v>
      </c>
      <c r="C1" s="219"/>
      <c r="D1" s="219"/>
      <c r="E1" s="219"/>
      <c r="F1" s="219"/>
      <c r="G1" s="219"/>
    </row>
    <row r="2" spans="1:7" ht="17.399999999999999">
      <c r="A2" s="92" t="s">
        <v>1</v>
      </c>
      <c r="B2" s="93" t="s">
        <v>2</v>
      </c>
      <c r="C2" s="93" t="s">
        <v>3</v>
      </c>
      <c r="D2" s="93" t="s">
        <v>4</v>
      </c>
      <c r="E2" s="93" t="s">
        <v>5</v>
      </c>
      <c r="F2" s="94" t="s">
        <v>6</v>
      </c>
      <c r="G2" s="95" t="s">
        <v>7</v>
      </c>
    </row>
    <row r="3" spans="1:7" ht="409.6">
      <c r="A3" s="96" t="s">
        <v>138</v>
      </c>
      <c r="B3" s="97" t="s">
        <v>139</v>
      </c>
      <c r="C3" s="98" t="s">
        <v>140</v>
      </c>
      <c r="D3" s="97"/>
      <c r="E3" s="99" t="s">
        <v>141</v>
      </c>
      <c r="F3" s="100" t="s">
        <v>142</v>
      </c>
      <c r="G3" s="101"/>
    </row>
    <row r="4" spans="1:7" ht="13.2">
      <c r="A4" s="102" t="s">
        <v>143</v>
      </c>
      <c r="B4" s="103"/>
      <c r="C4" s="103"/>
      <c r="D4" s="103"/>
      <c r="E4" s="103"/>
      <c r="F4" s="104"/>
      <c r="G4" s="105"/>
    </row>
    <row r="5" spans="1:7" ht="26.4">
      <c r="A5" s="106" t="s">
        <v>144</v>
      </c>
      <c r="B5" s="107" t="str">
        <f>HYPERLINK("mailto:emma.mcbryde@jcu.edu.au","Emma McBryde, James Cook University")</f>
        <v>Emma McBryde, James Cook University</v>
      </c>
      <c r="C5" s="107" t="str">
        <f>HYPERLINK("mailto:bwagner@idmod.org","Bradley Wagner, The Institute for Disease Modelling")</f>
        <v>Bradley Wagner, The Institute for Disease Modelling</v>
      </c>
      <c r="D5" s="107" t="str">
        <f>HYPERLINK("mailto:info@optimamodel.com","Anna Roberts, The Burnet Institute")</f>
        <v>Anna Roberts, The Burnet Institute</v>
      </c>
      <c r="E5" s="107" t="str">
        <f>HYPERLINK("mailto:nim.pathy@imperial.ac.uk","Nimalan Arinaminpathy, Imperial College London")</f>
        <v>Nimalan Arinaminpathy, Imperial College London</v>
      </c>
      <c r="F5" s="108" t="str">
        <f>HYPERLINK("mailto:rein.houben@lshtm.ac.uk","Rein Houben, London School of Hygiene and Tropical Medicine")</f>
        <v>Rein Houben, London School of Hygiene and Tropical Medicine</v>
      </c>
      <c r="G5" s="109" t="str">
        <f>HYPERLINK("mailto:Ivor.Langley@lstmed.ac.uk","Ivor Langley, Liverpool School of Tropical Medicine")</f>
        <v>Ivor Langley, Liverpool School of Tropical Medicine</v>
      </c>
    </row>
    <row r="6" spans="1:7" ht="26.4">
      <c r="A6" s="63" t="s">
        <v>145</v>
      </c>
      <c r="B6" s="110" t="s">
        <v>146</v>
      </c>
      <c r="C6" s="111" t="s">
        <v>147</v>
      </c>
      <c r="D6" s="112"/>
      <c r="E6" s="113"/>
      <c r="F6" s="111" t="s">
        <v>148</v>
      </c>
      <c r="G6" s="101"/>
    </row>
    <row r="7" spans="1:7" ht="26.4">
      <c r="A7" s="67" t="s">
        <v>149</v>
      </c>
      <c r="B7" s="114">
        <v>43082</v>
      </c>
      <c r="C7" s="114">
        <v>43053</v>
      </c>
      <c r="D7" s="114">
        <v>42964</v>
      </c>
      <c r="E7" s="114">
        <v>43060</v>
      </c>
      <c r="F7" s="115">
        <v>43053</v>
      </c>
      <c r="G7" s="116">
        <v>43053</v>
      </c>
    </row>
  </sheetData>
  <mergeCells count="1">
    <mergeCell ref="B1:G1"/>
  </mergeCells>
  <hyperlinks>
    <hyperlink ref="B6" r:id="rId1" xr:uid="{00000000-0004-0000-0000-000000000000}"/>
    <hyperlink ref="C6" r:id="rId2" xr:uid="{00000000-0004-0000-0000-000001000000}"/>
    <hyperlink ref="F6" r:id="rId3" xr:uid="{00000000-0004-0000-0000-000002000000}"/>
  </hyperlinks>
  <pageMargins left="0.7" right="0.7" top="0.75" bottom="0.75" header="0.3" footer="0.3"/>
  <pageSetup orientation="portrait" horizontalDpi="4294967295" verticalDpi="4294967295" r:id="rId4"/>
  <drawing r:id="rId5"/>
  <legacy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1A4788"/>
  </sheetPr>
  <dimension ref="A1:G45"/>
  <sheetViews>
    <sheetView workbookViewId="0">
      <pane xSplit="1" ySplit="2" topLeftCell="B30" activePane="bottomRight" state="frozen"/>
      <selection pane="topRight" activeCell="B1" sqref="B1"/>
      <selection pane="bottomLeft" activeCell="A3" sqref="A3"/>
      <selection pane="bottomRight" activeCell="A36" sqref="A36"/>
    </sheetView>
  </sheetViews>
  <sheetFormatPr defaultColWidth="14.44140625" defaultRowHeight="15.75" customHeight="1"/>
  <cols>
    <col min="1" max="1" width="57.33203125" customWidth="1"/>
    <col min="2" max="7" width="28.6640625" customWidth="1"/>
  </cols>
  <sheetData>
    <row r="1" spans="1:7" ht="30" customHeight="1">
      <c r="A1" s="52"/>
      <c r="B1" s="220" t="s">
        <v>57</v>
      </c>
      <c r="C1" s="221"/>
      <c r="D1" s="221"/>
      <c r="E1" s="221"/>
      <c r="F1" s="221"/>
      <c r="G1" s="221"/>
    </row>
    <row r="2" spans="1:7" ht="17.399999999999999">
      <c r="A2" s="53" t="s">
        <v>1</v>
      </c>
      <c r="B2" s="54" t="s">
        <v>2</v>
      </c>
      <c r="C2" s="55" t="s">
        <v>3</v>
      </c>
      <c r="D2" s="55" t="s">
        <v>4</v>
      </c>
      <c r="E2" s="55" t="s">
        <v>5</v>
      </c>
      <c r="F2" s="228" t="s">
        <v>6</v>
      </c>
      <c r="G2" s="56" t="s">
        <v>7</v>
      </c>
    </row>
    <row r="3" spans="1:7" ht="13.2">
      <c r="A3" s="57" t="s">
        <v>8</v>
      </c>
      <c r="B3" s="58"/>
      <c r="C3" s="59"/>
      <c r="D3" s="59"/>
      <c r="E3" s="59"/>
      <c r="F3" s="231"/>
      <c r="G3" s="60"/>
    </row>
    <row r="4" spans="1:7" ht="26.4" customHeight="1">
      <c r="A4" s="61" t="s">
        <v>58</v>
      </c>
      <c r="B4" s="62" t="s">
        <v>59</v>
      </c>
      <c r="C4" s="62" t="s">
        <v>59</v>
      </c>
      <c r="D4" s="62" t="s">
        <v>59</v>
      </c>
      <c r="E4" s="62" t="s">
        <v>60</v>
      </c>
      <c r="F4" s="31" t="s">
        <v>61</v>
      </c>
      <c r="G4" s="146" t="s">
        <v>59</v>
      </c>
    </row>
    <row r="5" spans="1:7" ht="26.4">
      <c r="A5" s="63" t="s">
        <v>62</v>
      </c>
      <c r="B5" s="33" t="s">
        <v>63</v>
      </c>
      <c r="C5" s="33" t="s">
        <v>64</v>
      </c>
      <c r="D5" s="33" t="s">
        <v>65</v>
      </c>
      <c r="E5" s="33" t="s">
        <v>63</v>
      </c>
      <c r="F5" s="33" t="s">
        <v>64</v>
      </c>
      <c r="G5" s="161" t="s">
        <v>64</v>
      </c>
    </row>
    <row r="6" spans="1:7" ht="26.4">
      <c r="A6" s="64" t="s">
        <v>66</v>
      </c>
      <c r="B6" s="31" t="s">
        <v>67</v>
      </c>
      <c r="C6" s="31" t="s">
        <v>68</v>
      </c>
      <c r="D6" s="31" t="s">
        <v>67</v>
      </c>
      <c r="E6" s="31" t="s">
        <v>69</v>
      </c>
      <c r="F6" s="31" t="s">
        <v>68</v>
      </c>
      <c r="G6" s="161" t="s">
        <v>69</v>
      </c>
    </row>
    <row r="7" spans="1:7" ht="26.4">
      <c r="A7" s="63" t="s">
        <v>70</v>
      </c>
      <c r="B7" s="33" t="s">
        <v>13</v>
      </c>
      <c r="C7" s="33" t="s">
        <v>13</v>
      </c>
      <c r="D7" s="33" t="s">
        <v>13</v>
      </c>
      <c r="E7" s="33" t="s">
        <v>13</v>
      </c>
      <c r="F7" s="33" t="s">
        <v>21</v>
      </c>
      <c r="G7" s="161" t="s">
        <v>21</v>
      </c>
    </row>
    <row r="8" spans="1:7" ht="26.4">
      <c r="A8" s="64" t="s">
        <v>71</v>
      </c>
      <c r="B8" s="31" t="s">
        <v>72</v>
      </c>
      <c r="C8" s="31" t="s">
        <v>73</v>
      </c>
      <c r="D8" s="31" t="s">
        <v>72</v>
      </c>
      <c r="E8" s="31" t="s">
        <v>73</v>
      </c>
      <c r="F8" s="31" t="s">
        <v>73</v>
      </c>
      <c r="G8" s="161" t="s">
        <v>73</v>
      </c>
    </row>
    <row r="9" spans="1:7" ht="26.4">
      <c r="A9" s="63" t="s">
        <v>74</v>
      </c>
      <c r="B9" s="33" t="s">
        <v>13</v>
      </c>
      <c r="C9" s="33" t="s">
        <v>13</v>
      </c>
      <c r="D9" s="33" t="s">
        <v>13</v>
      </c>
      <c r="E9" s="33" t="s">
        <v>13</v>
      </c>
      <c r="F9" s="33" t="s">
        <v>13</v>
      </c>
      <c r="G9" s="161" t="s">
        <v>13</v>
      </c>
    </row>
    <row r="10" spans="1:7" ht="26.4">
      <c r="A10" s="64" t="s">
        <v>75</v>
      </c>
      <c r="B10" s="31" t="s">
        <v>13</v>
      </c>
      <c r="C10" s="31" t="s">
        <v>13</v>
      </c>
      <c r="D10" s="31" t="s">
        <v>13</v>
      </c>
      <c r="E10" s="31" t="s">
        <v>13</v>
      </c>
      <c r="F10" s="31" t="s">
        <v>21</v>
      </c>
      <c r="G10" s="161" t="s">
        <v>13</v>
      </c>
    </row>
    <row r="11" spans="1:7" ht="26.4">
      <c r="A11" s="63" t="s">
        <v>76</v>
      </c>
      <c r="B11" s="33" t="s">
        <v>13</v>
      </c>
      <c r="C11" s="33" t="s">
        <v>13</v>
      </c>
      <c r="D11" s="33" t="s">
        <v>13</v>
      </c>
      <c r="E11" s="33" t="s">
        <v>13</v>
      </c>
      <c r="F11" s="33" t="s">
        <v>13</v>
      </c>
      <c r="G11" s="161" t="s">
        <v>21</v>
      </c>
    </row>
    <row r="12" spans="1:7" ht="26.4">
      <c r="A12" s="64" t="s">
        <v>77</v>
      </c>
      <c r="B12" s="31" t="s">
        <v>13</v>
      </c>
      <c r="C12" s="31" t="s">
        <v>13</v>
      </c>
      <c r="D12" s="31" t="s">
        <v>13</v>
      </c>
      <c r="E12" s="31" t="s">
        <v>78</v>
      </c>
      <c r="F12" s="31" t="s">
        <v>13</v>
      </c>
      <c r="G12" s="161" t="s">
        <v>13</v>
      </c>
    </row>
    <row r="13" spans="1:7" ht="26.4">
      <c r="A13" s="63" t="s">
        <v>79</v>
      </c>
      <c r="B13" s="33" t="s">
        <v>80</v>
      </c>
      <c r="C13" s="33" t="s">
        <v>81</v>
      </c>
      <c r="D13" s="33" t="s">
        <v>80</v>
      </c>
      <c r="E13" s="33" t="s">
        <v>80</v>
      </c>
      <c r="F13" s="33" t="s">
        <v>80</v>
      </c>
      <c r="G13" s="161" t="s">
        <v>80</v>
      </c>
    </row>
    <row r="14" spans="1:7" ht="26.4">
      <c r="A14" s="65" t="s">
        <v>82</v>
      </c>
      <c r="B14" s="66" t="s">
        <v>83</v>
      </c>
      <c r="C14" s="66" t="s">
        <v>84</v>
      </c>
      <c r="D14" s="66" t="s">
        <v>13</v>
      </c>
      <c r="E14" s="66" t="s">
        <v>85</v>
      </c>
      <c r="F14" s="66" t="s">
        <v>28</v>
      </c>
      <c r="G14" s="161" t="s">
        <v>86</v>
      </c>
    </row>
    <row r="15" spans="1:7" ht="26.4">
      <c r="A15" s="67" t="s">
        <v>87</v>
      </c>
      <c r="B15" s="68" t="s">
        <v>13</v>
      </c>
      <c r="C15" s="68" t="s">
        <v>13</v>
      </c>
      <c r="D15" s="68" t="s">
        <v>13</v>
      </c>
      <c r="E15" s="68" t="s">
        <v>13</v>
      </c>
      <c r="F15" s="68" t="s">
        <v>28</v>
      </c>
      <c r="G15" s="168" t="s">
        <v>21</v>
      </c>
    </row>
    <row r="16" spans="1:7" ht="13.2">
      <c r="A16" s="57" t="s">
        <v>22</v>
      </c>
      <c r="B16" s="58"/>
      <c r="C16" s="59"/>
      <c r="D16" s="59"/>
      <c r="E16" s="59"/>
      <c r="F16" s="69"/>
      <c r="G16" s="70"/>
    </row>
    <row r="17" spans="1:7" ht="26.4">
      <c r="A17" s="61" t="s">
        <v>88</v>
      </c>
      <c r="B17" s="62" t="s">
        <v>63</v>
      </c>
      <c r="C17" s="62" t="s">
        <v>89</v>
      </c>
      <c r="D17" s="62" t="s">
        <v>90</v>
      </c>
      <c r="E17" s="62" t="s">
        <v>91</v>
      </c>
      <c r="F17" s="62" t="s">
        <v>63</v>
      </c>
      <c r="G17" s="229" t="s">
        <v>63</v>
      </c>
    </row>
    <row r="18" spans="1:7" ht="26.4">
      <c r="A18" s="63" t="s">
        <v>92</v>
      </c>
      <c r="B18" s="33" t="s">
        <v>93</v>
      </c>
      <c r="C18" s="33" t="s">
        <v>18</v>
      </c>
      <c r="D18" s="33" t="s">
        <v>94</v>
      </c>
      <c r="E18" s="33" t="s">
        <v>18</v>
      </c>
      <c r="F18" s="33" t="s">
        <v>18</v>
      </c>
      <c r="G18" s="161" t="s">
        <v>18</v>
      </c>
    </row>
    <row r="19" spans="1:7" ht="26.4">
      <c r="A19" s="67" t="s">
        <v>95</v>
      </c>
      <c r="B19" s="31" t="s">
        <v>96</v>
      </c>
      <c r="C19" s="31" t="s">
        <v>97</v>
      </c>
      <c r="D19" s="31" t="s">
        <v>96</v>
      </c>
      <c r="E19" s="31" t="s">
        <v>97</v>
      </c>
      <c r="F19" s="31" t="s">
        <v>96</v>
      </c>
      <c r="G19" s="168" t="s">
        <v>98</v>
      </c>
    </row>
    <row r="20" spans="1:7" ht="13.2">
      <c r="A20" s="57" t="s">
        <v>32</v>
      </c>
      <c r="B20" s="58"/>
      <c r="C20" s="59"/>
      <c r="D20" s="59"/>
      <c r="E20" s="59"/>
      <c r="F20" s="69"/>
      <c r="G20" s="70"/>
    </row>
    <row r="21" spans="1:7" ht="26.4">
      <c r="A21" s="61" t="s">
        <v>99</v>
      </c>
      <c r="B21" s="31" t="s">
        <v>13</v>
      </c>
      <c r="C21" s="31" t="s">
        <v>13</v>
      </c>
      <c r="D21" s="31" t="s">
        <v>13</v>
      </c>
      <c r="E21" s="31" t="s">
        <v>13</v>
      </c>
      <c r="F21" s="31" t="s">
        <v>13</v>
      </c>
      <c r="G21" s="229" t="s">
        <v>100</v>
      </c>
    </row>
    <row r="22" spans="1:7" ht="26.4">
      <c r="A22" s="63" t="s">
        <v>101</v>
      </c>
      <c r="B22" s="33" t="s">
        <v>13</v>
      </c>
      <c r="C22" s="33" t="s">
        <v>13</v>
      </c>
      <c r="D22" s="33" t="s">
        <v>13</v>
      </c>
      <c r="E22" s="33" t="s">
        <v>13</v>
      </c>
      <c r="F22" s="33" t="s">
        <v>13</v>
      </c>
      <c r="G22" s="161" t="s">
        <v>13</v>
      </c>
    </row>
    <row r="23" spans="1:7" ht="26.4">
      <c r="A23" s="64" t="s">
        <v>102</v>
      </c>
      <c r="B23" s="31" t="s">
        <v>13</v>
      </c>
      <c r="C23" s="31" t="s">
        <v>13</v>
      </c>
      <c r="D23" s="31" t="s">
        <v>13</v>
      </c>
      <c r="E23" s="31" t="s">
        <v>13</v>
      </c>
      <c r="F23" s="31" t="s">
        <v>13</v>
      </c>
      <c r="G23" s="161" t="s">
        <v>13</v>
      </c>
    </row>
    <row r="24" spans="1:7" ht="26.4">
      <c r="A24" s="63" t="s">
        <v>103</v>
      </c>
      <c r="B24" s="33" t="s">
        <v>13</v>
      </c>
      <c r="C24" s="33" t="s">
        <v>13</v>
      </c>
      <c r="D24" s="33" t="s">
        <v>13</v>
      </c>
      <c r="E24" s="33" t="s">
        <v>28</v>
      </c>
      <c r="F24" s="33" t="s">
        <v>13</v>
      </c>
      <c r="G24" s="161" t="s">
        <v>13</v>
      </c>
    </row>
    <row r="25" spans="1:7" ht="26.4">
      <c r="A25" s="64" t="s">
        <v>104</v>
      </c>
      <c r="B25" s="31" t="s">
        <v>13</v>
      </c>
      <c r="C25" s="31" t="s">
        <v>13</v>
      </c>
      <c r="D25" s="31" t="s">
        <v>13</v>
      </c>
      <c r="E25" s="31" t="s">
        <v>13</v>
      </c>
      <c r="F25" s="31" t="s">
        <v>13</v>
      </c>
      <c r="G25" s="161" t="s">
        <v>13</v>
      </c>
    </row>
    <row r="26" spans="1:7" ht="26.4">
      <c r="A26" s="63" t="s">
        <v>105</v>
      </c>
      <c r="B26" s="33" t="s">
        <v>13</v>
      </c>
      <c r="C26" s="33" t="s">
        <v>13</v>
      </c>
      <c r="D26" s="33" t="s">
        <v>13</v>
      </c>
      <c r="E26" s="33" t="s">
        <v>13</v>
      </c>
      <c r="F26" s="33" t="s">
        <v>13</v>
      </c>
      <c r="G26" s="161" t="s">
        <v>21</v>
      </c>
    </row>
    <row r="27" spans="1:7" ht="26.4">
      <c r="A27" s="64" t="s">
        <v>106</v>
      </c>
      <c r="B27" s="31" t="s">
        <v>13</v>
      </c>
      <c r="C27" s="31" t="s">
        <v>13</v>
      </c>
      <c r="D27" s="31" t="s">
        <v>28</v>
      </c>
      <c r="E27" s="31" t="s">
        <v>13</v>
      </c>
      <c r="F27" s="31" t="s">
        <v>13</v>
      </c>
      <c r="G27" s="161" t="s">
        <v>13</v>
      </c>
    </row>
    <row r="28" spans="1:7" ht="26.4">
      <c r="A28" s="63" t="s">
        <v>107</v>
      </c>
      <c r="B28" s="33" t="s">
        <v>13</v>
      </c>
      <c r="C28" s="33" t="s">
        <v>13</v>
      </c>
      <c r="D28" s="33" t="s">
        <v>13</v>
      </c>
      <c r="E28" s="33" t="s">
        <v>13</v>
      </c>
      <c r="F28" s="33" t="s">
        <v>13</v>
      </c>
      <c r="G28" s="161" t="s">
        <v>13</v>
      </c>
    </row>
    <row r="29" spans="1:7" ht="26.4">
      <c r="A29" s="67" t="s">
        <v>108</v>
      </c>
      <c r="B29" s="68" t="s">
        <v>13</v>
      </c>
      <c r="C29" s="68" t="s">
        <v>13</v>
      </c>
      <c r="D29" s="68" t="s">
        <v>13</v>
      </c>
      <c r="E29" s="68" t="s">
        <v>13</v>
      </c>
      <c r="F29" s="68" t="s">
        <v>13</v>
      </c>
      <c r="G29" s="168" t="s">
        <v>13</v>
      </c>
    </row>
    <row r="30" spans="1:7" ht="15" customHeight="1">
      <c r="A30" s="57" t="s">
        <v>43</v>
      </c>
      <c r="B30" s="58"/>
      <c r="C30" s="59"/>
      <c r="D30" s="59"/>
      <c r="E30" s="59"/>
      <c r="F30" s="69"/>
      <c r="G30" s="230"/>
    </row>
    <row r="31" spans="1:7" ht="26.4">
      <c r="A31" s="61" t="s">
        <v>109</v>
      </c>
      <c r="B31" s="62" t="s">
        <v>13</v>
      </c>
      <c r="C31" s="62" t="s">
        <v>13</v>
      </c>
      <c r="D31" s="62" t="s">
        <v>13</v>
      </c>
      <c r="E31" s="62" t="s">
        <v>13</v>
      </c>
      <c r="F31" s="62" t="s">
        <v>13</v>
      </c>
      <c r="G31" s="229" t="s">
        <v>13</v>
      </c>
    </row>
    <row r="32" spans="1:7" ht="26.4">
      <c r="A32" s="63" t="s">
        <v>110</v>
      </c>
      <c r="B32" s="33" t="s">
        <v>111</v>
      </c>
      <c r="C32" s="33" t="s">
        <v>112</v>
      </c>
      <c r="D32" s="33" t="s">
        <v>113</v>
      </c>
      <c r="E32" s="33" t="s">
        <v>112</v>
      </c>
      <c r="F32" s="33" t="s">
        <v>114</v>
      </c>
      <c r="G32" s="161" t="s">
        <v>114</v>
      </c>
    </row>
    <row r="33" spans="1:7" ht="26.4">
      <c r="A33" s="67" t="s">
        <v>115</v>
      </c>
      <c r="B33" s="68" t="s">
        <v>13</v>
      </c>
      <c r="C33" s="68" t="s">
        <v>13</v>
      </c>
      <c r="D33" s="68" t="s">
        <v>13</v>
      </c>
      <c r="E33" s="68" t="s">
        <v>13</v>
      </c>
      <c r="F33" s="68" t="s">
        <v>13</v>
      </c>
      <c r="G33" s="168" t="s">
        <v>21</v>
      </c>
    </row>
    <row r="34" spans="1:7" ht="13.2">
      <c r="A34" s="71" t="str">
        <f>HYPERLINK("https://www.ispor.org/workpaper/Modeling_Methods/Model_Transparency_and_Validation-7.pdf","Transparency and validity")</f>
        <v>Transparency and validity</v>
      </c>
      <c r="B34" s="58"/>
      <c r="C34" s="59"/>
      <c r="D34" s="59"/>
      <c r="E34" s="59"/>
      <c r="F34" s="69"/>
      <c r="G34" s="230"/>
    </row>
    <row r="35" spans="1:7" ht="26.4">
      <c r="A35" s="61" t="s">
        <v>116</v>
      </c>
      <c r="B35" s="72" t="str">
        <f>HYPERLINK("https://www.ncbi.nlm.nih.gov/pubmed/28784094","Yes")</f>
        <v>Yes</v>
      </c>
      <c r="C35" s="72" t="str">
        <f>HYPERLINK("https://bmcmedicine.biomedcentral.com/articles/10.1186/s12916-015-0341-4","Yes")</f>
        <v>Yes</v>
      </c>
      <c r="D35" s="62" t="s">
        <v>28</v>
      </c>
      <c r="E35" s="62" t="s">
        <v>28</v>
      </c>
      <c r="F35" s="72" t="str">
        <f>HYPERLINK("www.timemodelling.com","Yes")</f>
        <v>Yes</v>
      </c>
      <c r="G35" s="229" t="s">
        <v>21</v>
      </c>
    </row>
    <row r="36" spans="1:7" ht="26.4">
      <c r="A36" s="63" t="s">
        <v>117</v>
      </c>
      <c r="B36" s="33" t="s">
        <v>13</v>
      </c>
      <c r="C36" s="33" t="s">
        <v>13</v>
      </c>
      <c r="D36" s="33" t="s">
        <v>28</v>
      </c>
      <c r="E36" s="33" t="s">
        <v>28</v>
      </c>
      <c r="F36" s="33" t="s">
        <v>13</v>
      </c>
      <c r="G36" s="161" t="s">
        <v>15</v>
      </c>
    </row>
    <row r="37" spans="1:7" ht="26.4">
      <c r="A37" s="64" t="s">
        <v>118</v>
      </c>
      <c r="B37" s="31" t="s">
        <v>21</v>
      </c>
      <c r="C37" s="73" t="str">
        <f>HYPERLINK("http://www.idmod.org/documentation","Yes")</f>
        <v>Yes</v>
      </c>
      <c r="D37" s="31" t="s">
        <v>21</v>
      </c>
      <c r="E37" s="31" t="s">
        <v>21</v>
      </c>
      <c r="F37" s="73" t="str">
        <f>HYPERLINK("http://tbmodelling.lshtm.ac.uk/files/2017/07/TIME-model-user-guide-20170720.pdf","Yes")</f>
        <v>Yes</v>
      </c>
      <c r="G37" s="161" t="s">
        <v>15</v>
      </c>
    </row>
    <row r="38" spans="1:7" ht="26.4">
      <c r="A38" s="63" t="s">
        <v>119</v>
      </c>
      <c r="B38" s="74" t="str">
        <f t="shared" ref="B38:B39" si="0">HYPERLINK("https://github.com/popdynamics/popdynamics","Yes")</f>
        <v>Yes</v>
      </c>
      <c r="C38" s="74" t="str">
        <f>HYPERLINK("http://www.idmod.org/software","Yes")</f>
        <v>Yes</v>
      </c>
      <c r="D38" s="33" t="s">
        <v>28</v>
      </c>
      <c r="E38" s="33" t="s">
        <v>28</v>
      </c>
      <c r="F38" s="74" t="str">
        <f>HYPERLINK("http://tbmodelling.lshtm.ac.uk/time/time-downloads/","Yes")</f>
        <v>Yes</v>
      </c>
      <c r="G38" s="161" t="s">
        <v>21</v>
      </c>
    </row>
    <row r="39" spans="1:7" ht="26.4">
      <c r="A39" s="64" t="s">
        <v>120</v>
      </c>
      <c r="B39" s="73" t="str">
        <f t="shared" si="0"/>
        <v>Yes</v>
      </c>
      <c r="C39" s="31" t="s">
        <v>13</v>
      </c>
      <c r="D39" s="31" t="s">
        <v>21</v>
      </c>
      <c r="E39" s="31" t="s">
        <v>28</v>
      </c>
      <c r="F39" s="31" t="s">
        <v>13</v>
      </c>
      <c r="G39" s="161" t="s">
        <v>13</v>
      </c>
    </row>
    <row r="40" spans="1:7" ht="26.4">
      <c r="A40" s="63" t="s">
        <v>121</v>
      </c>
      <c r="B40" s="33" t="s">
        <v>51</v>
      </c>
      <c r="C40" s="33" t="s">
        <v>122</v>
      </c>
      <c r="D40" s="33" t="s">
        <v>51</v>
      </c>
      <c r="E40" s="33" t="s">
        <v>51</v>
      </c>
      <c r="F40" s="33" t="s">
        <v>51</v>
      </c>
      <c r="G40" s="161" t="s">
        <v>51</v>
      </c>
    </row>
    <row r="41" spans="1:7" ht="26.4">
      <c r="A41" s="64" t="s">
        <v>123</v>
      </c>
      <c r="B41" s="73" t="str">
        <f>HYPERLINK("https://www.ncbi.nlm.nih.gov/pubmed/28784094","Yes")</f>
        <v>Yes</v>
      </c>
      <c r="C41" s="31" t="s">
        <v>13</v>
      </c>
      <c r="D41" s="31" t="s">
        <v>21</v>
      </c>
      <c r="E41" s="31" t="s">
        <v>13</v>
      </c>
      <c r="F41" s="31" t="s">
        <v>13</v>
      </c>
      <c r="G41" s="161" t="s">
        <v>21</v>
      </c>
    </row>
    <row r="42" spans="1:7" ht="26.4">
      <c r="A42" s="63" t="s">
        <v>124</v>
      </c>
      <c r="B42" s="74" t="str">
        <f>HYPERLINK("https://github.com/popdynamics/popdynamics","Yes")</f>
        <v>Yes</v>
      </c>
      <c r="C42" s="33" t="s">
        <v>13</v>
      </c>
      <c r="D42" s="33" t="s">
        <v>21</v>
      </c>
      <c r="E42" s="33" t="s">
        <v>21</v>
      </c>
      <c r="F42" s="33" t="s">
        <v>13</v>
      </c>
      <c r="G42" s="161" t="s">
        <v>21</v>
      </c>
    </row>
    <row r="43" spans="1:7" ht="26.4">
      <c r="A43" s="64" t="s">
        <v>125</v>
      </c>
      <c r="B43" s="73" t="str">
        <f t="shared" ref="B43:C43" si="1">HYPERLINK("http://www.thelancet.com/journals/langlo/article/PIIS2214-109X(16)30199-1/fulltext","Yes")</f>
        <v>Yes</v>
      </c>
      <c r="C43" s="73" t="str">
        <f t="shared" si="1"/>
        <v>Yes</v>
      </c>
      <c r="D43" s="31" t="s">
        <v>21</v>
      </c>
      <c r="E43" s="73" t="str">
        <f t="shared" ref="E43:F43" si="2">HYPERLINK("http://www.thelancet.com/journals/langlo/article/PIIS2214-109X(16)30199-1/abstract","Yes")</f>
        <v>Yes</v>
      </c>
      <c r="F43" s="73" t="str">
        <f t="shared" si="2"/>
        <v>Yes</v>
      </c>
      <c r="G43" s="161" t="s">
        <v>21</v>
      </c>
    </row>
    <row r="44" spans="1:7" ht="26.4">
      <c r="A44" s="63" t="s">
        <v>126</v>
      </c>
      <c r="B44" s="33" t="s">
        <v>13</v>
      </c>
      <c r="C44" s="33" t="s">
        <v>21</v>
      </c>
      <c r="D44" s="33" t="s">
        <v>21</v>
      </c>
      <c r="E44" s="33" t="s">
        <v>13</v>
      </c>
      <c r="F44" s="33" t="s">
        <v>21</v>
      </c>
      <c r="G44" s="161" t="s">
        <v>21</v>
      </c>
    </row>
    <row r="45" spans="1:7" ht="26.4">
      <c r="A45" s="67" t="s">
        <v>127</v>
      </c>
      <c r="B45" s="75" t="str">
        <f>HYPERLINK("https://academic.oup.com/aje/article-lookup/doi/10.1093/aje/kwv323","Yes")</f>
        <v>Yes</v>
      </c>
      <c r="C45" s="68" t="s">
        <v>21</v>
      </c>
      <c r="D45" s="68" t="s">
        <v>21</v>
      </c>
      <c r="E45" s="68" t="s">
        <v>13</v>
      </c>
      <c r="F45" s="68" t="s">
        <v>21</v>
      </c>
      <c r="G45" s="168" t="s">
        <v>13</v>
      </c>
    </row>
  </sheetData>
  <mergeCells count="1">
    <mergeCell ref="B1:G1"/>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08080"/>
  </sheetPr>
  <dimension ref="A1:G32"/>
  <sheetViews>
    <sheetView workbookViewId="0">
      <pane xSplit="1" ySplit="2" topLeftCell="B3" activePane="bottomRight" state="frozen"/>
      <selection pane="topRight" activeCell="B1" sqref="B1"/>
      <selection pane="bottomLeft" activeCell="A3" sqref="A3"/>
      <selection pane="bottomRight" activeCell="A7" sqref="A7"/>
    </sheetView>
  </sheetViews>
  <sheetFormatPr defaultColWidth="14.44140625" defaultRowHeight="15.75" customHeight="1"/>
  <cols>
    <col min="1" max="1" width="57.33203125" customWidth="1"/>
    <col min="2" max="7" width="28.6640625" customWidth="1"/>
  </cols>
  <sheetData>
    <row r="1" spans="1:7" ht="30" customHeight="1">
      <c r="A1" s="1"/>
      <c r="B1" s="222" t="s">
        <v>0</v>
      </c>
      <c r="C1" s="219"/>
      <c r="D1" s="219"/>
      <c r="E1" s="219"/>
      <c r="F1" s="219"/>
      <c r="G1" s="219"/>
    </row>
    <row r="2" spans="1:7" ht="17.399999999999999">
      <c r="A2" s="2" t="s">
        <v>1</v>
      </c>
      <c r="B2" s="3" t="s">
        <v>2</v>
      </c>
      <c r="C2" s="3" t="s">
        <v>3</v>
      </c>
      <c r="D2" s="3" t="s">
        <v>4</v>
      </c>
      <c r="E2" s="3" t="s">
        <v>5</v>
      </c>
      <c r="F2" s="4" t="s">
        <v>6</v>
      </c>
      <c r="G2" s="5" t="s">
        <v>7</v>
      </c>
    </row>
    <row r="3" spans="1:7" ht="13.2">
      <c r="A3" s="6" t="s">
        <v>8</v>
      </c>
      <c r="B3" s="7"/>
      <c r="C3" s="8"/>
      <c r="D3" s="8"/>
      <c r="E3" s="8"/>
      <c r="F3" s="9"/>
      <c r="G3" s="10"/>
    </row>
    <row r="4" spans="1:7" ht="26.4">
      <c r="A4" s="11" t="s">
        <v>9</v>
      </c>
      <c r="B4" s="12" t="s">
        <v>10</v>
      </c>
      <c r="C4" s="12" t="s">
        <v>11</v>
      </c>
      <c r="D4" s="12" t="s">
        <v>10</v>
      </c>
      <c r="E4" s="12" t="s">
        <v>10</v>
      </c>
      <c r="F4" s="13" t="s">
        <v>12</v>
      </c>
      <c r="G4" s="14" t="s">
        <v>13</v>
      </c>
    </row>
    <row r="5" spans="1:7" ht="26.4">
      <c r="A5" s="15" t="s">
        <v>14</v>
      </c>
      <c r="B5" s="16" t="s">
        <v>15</v>
      </c>
      <c r="C5" s="17" t="s">
        <v>15</v>
      </c>
      <c r="D5" s="16" t="s">
        <v>15</v>
      </c>
      <c r="E5" s="16" t="s">
        <v>15</v>
      </c>
      <c r="F5" s="18" t="s">
        <v>16</v>
      </c>
      <c r="G5" s="19" t="s">
        <v>15</v>
      </c>
    </row>
    <row r="6" spans="1:7" ht="26.4">
      <c r="A6" s="11" t="s">
        <v>17</v>
      </c>
      <c r="B6" s="12" t="s">
        <v>18</v>
      </c>
      <c r="C6" s="12" t="s">
        <v>18</v>
      </c>
      <c r="D6" s="12" t="s">
        <v>18</v>
      </c>
      <c r="E6" s="12" t="s">
        <v>18</v>
      </c>
      <c r="F6" s="13" t="s">
        <v>18</v>
      </c>
      <c r="G6" s="20" t="s">
        <v>19</v>
      </c>
    </row>
    <row r="7" spans="1:7" ht="26.4">
      <c r="A7" s="21" t="s">
        <v>20</v>
      </c>
      <c r="B7" s="22" t="s">
        <v>13</v>
      </c>
      <c r="C7" s="22" t="s">
        <v>13</v>
      </c>
      <c r="D7" s="22" t="s">
        <v>13</v>
      </c>
      <c r="E7" s="22" t="s">
        <v>21</v>
      </c>
      <c r="F7" s="23" t="s">
        <v>13</v>
      </c>
      <c r="G7" s="24" t="s">
        <v>21</v>
      </c>
    </row>
    <row r="8" spans="1:7" ht="13.2">
      <c r="A8" s="25" t="s">
        <v>22</v>
      </c>
      <c r="B8" s="26"/>
      <c r="C8" s="27"/>
      <c r="D8" s="27"/>
      <c r="E8" s="27"/>
      <c r="F8" s="28"/>
      <c r="G8" s="29"/>
    </row>
    <row r="9" spans="1:7" ht="26.4">
      <c r="A9" s="30" t="s">
        <v>23</v>
      </c>
      <c r="B9" s="12" t="s">
        <v>24</v>
      </c>
      <c r="C9" s="12" t="s">
        <v>15</v>
      </c>
      <c r="D9" s="12" t="s">
        <v>18</v>
      </c>
      <c r="E9" s="31" t="s">
        <v>18</v>
      </c>
      <c r="F9" s="13" t="s">
        <v>25</v>
      </c>
      <c r="G9" s="32" t="s">
        <v>26</v>
      </c>
    </row>
    <row r="10" spans="1:7" ht="26.4">
      <c r="A10" s="15" t="s">
        <v>27</v>
      </c>
      <c r="B10" s="16" t="s">
        <v>13</v>
      </c>
      <c r="C10" s="16" t="s">
        <v>15</v>
      </c>
      <c r="D10" s="16" t="s">
        <v>21</v>
      </c>
      <c r="E10" s="33" t="s">
        <v>15</v>
      </c>
      <c r="F10" s="18" t="s">
        <v>28</v>
      </c>
      <c r="G10" s="34" t="s">
        <v>21</v>
      </c>
    </row>
    <row r="11" spans="1:7" ht="26.4">
      <c r="A11" s="35" t="s">
        <v>29</v>
      </c>
      <c r="B11" s="36" t="s">
        <v>30</v>
      </c>
      <c r="C11" s="36" t="s">
        <v>15</v>
      </c>
      <c r="D11" s="36" t="s">
        <v>18</v>
      </c>
      <c r="E11" s="31" t="s">
        <v>25</v>
      </c>
      <c r="F11" s="37" t="s">
        <v>25</v>
      </c>
      <c r="G11" s="24" t="s">
        <v>31</v>
      </c>
    </row>
    <row r="12" spans="1:7" ht="13.2">
      <c r="A12" s="25" t="s">
        <v>32</v>
      </c>
      <c r="B12" s="26"/>
      <c r="C12" s="27"/>
      <c r="D12" s="27"/>
      <c r="E12" s="38"/>
      <c r="F12" s="28"/>
      <c r="G12" s="29"/>
    </row>
    <row r="13" spans="1:7" ht="26.4">
      <c r="A13" s="30" t="s">
        <v>33</v>
      </c>
      <c r="B13" s="12" t="s">
        <v>34</v>
      </c>
      <c r="C13" s="12" t="s">
        <v>15</v>
      </c>
      <c r="D13" s="12" t="s">
        <v>35</v>
      </c>
      <c r="E13" s="31" t="s">
        <v>36</v>
      </c>
      <c r="F13" s="13" t="s">
        <v>34</v>
      </c>
      <c r="G13" s="39" t="s">
        <v>34</v>
      </c>
    </row>
    <row r="14" spans="1:7" ht="26.4">
      <c r="A14" s="15" t="s">
        <v>37</v>
      </c>
      <c r="B14" s="16" t="s">
        <v>13</v>
      </c>
      <c r="C14" s="16" t="s">
        <v>15</v>
      </c>
      <c r="D14" s="16" t="s">
        <v>13</v>
      </c>
      <c r="E14" s="16" t="s">
        <v>21</v>
      </c>
      <c r="F14" s="18" t="s">
        <v>13</v>
      </c>
      <c r="G14" s="34" t="s">
        <v>21</v>
      </c>
    </row>
    <row r="15" spans="1:7" ht="26.4">
      <c r="A15" s="11" t="s">
        <v>38</v>
      </c>
      <c r="B15" s="12" t="s">
        <v>13</v>
      </c>
      <c r="C15" s="12" t="s">
        <v>15</v>
      </c>
      <c r="D15" s="12" t="s">
        <v>13</v>
      </c>
      <c r="E15" s="12" t="s">
        <v>13</v>
      </c>
      <c r="F15" s="13" t="s">
        <v>13</v>
      </c>
      <c r="G15" s="34" t="s">
        <v>21</v>
      </c>
    </row>
    <row r="16" spans="1:7" ht="26.4">
      <c r="A16" s="15" t="s">
        <v>39</v>
      </c>
      <c r="B16" s="16" t="s">
        <v>13</v>
      </c>
      <c r="C16" s="16" t="s">
        <v>15</v>
      </c>
      <c r="D16" s="17" t="s">
        <v>13</v>
      </c>
      <c r="E16" s="16" t="s">
        <v>13</v>
      </c>
      <c r="F16" s="18" t="s">
        <v>13</v>
      </c>
      <c r="G16" s="34" t="s">
        <v>13</v>
      </c>
    </row>
    <row r="17" spans="1:7" ht="26.4">
      <c r="A17" s="11" t="s">
        <v>40</v>
      </c>
      <c r="B17" s="12" t="s">
        <v>28</v>
      </c>
      <c r="C17" s="12" t="s">
        <v>21</v>
      </c>
      <c r="D17" s="40" t="s">
        <v>21</v>
      </c>
      <c r="E17" s="12" t="s">
        <v>21</v>
      </c>
      <c r="F17" s="13" t="s">
        <v>21</v>
      </c>
      <c r="G17" s="34" t="s">
        <v>21</v>
      </c>
    </row>
    <row r="18" spans="1:7" ht="26.4">
      <c r="A18" s="15" t="s">
        <v>41</v>
      </c>
      <c r="B18" s="16" t="s">
        <v>13</v>
      </c>
      <c r="C18" s="16" t="s">
        <v>15</v>
      </c>
      <c r="D18" s="17" t="s">
        <v>13</v>
      </c>
      <c r="E18" s="16" t="s">
        <v>21</v>
      </c>
      <c r="F18" s="18" t="s">
        <v>13</v>
      </c>
      <c r="G18" s="34" t="s">
        <v>13</v>
      </c>
    </row>
    <row r="19" spans="1:7" ht="26.4">
      <c r="A19" s="35" t="s">
        <v>42</v>
      </c>
      <c r="B19" s="36" t="s">
        <v>13</v>
      </c>
      <c r="C19" s="36" t="s">
        <v>15</v>
      </c>
      <c r="D19" s="41" t="s">
        <v>13</v>
      </c>
      <c r="E19" s="36" t="s">
        <v>21</v>
      </c>
      <c r="F19" s="37" t="s">
        <v>13</v>
      </c>
      <c r="G19" s="24" t="s">
        <v>13</v>
      </c>
    </row>
    <row r="20" spans="1:7" ht="13.2">
      <c r="A20" s="25" t="s">
        <v>43</v>
      </c>
      <c r="B20" s="26"/>
      <c r="C20" s="27"/>
      <c r="D20" s="27"/>
      <c r="E20" s="27"/>
      <c r="F20" s="28"/>
      <c r="G20" s="29"/>
    </row>
    <row r="21" spans="1:7" ht="26.4">
      <c r="A21" s="42" t="s">
        <v>44</v>
      </c>
      <c r="B21" s="43" t="s">
        <v>13</v>
      </c>
      <c r="C21" s="43" t="s">
        <v>15</v>
      </c>
      <c r="D21" s="43" t="s">
        <v>13</v>
      </c>
      <c r="E21" s="43" t="s">
        <v>21</v>
      </c>
      <c r="F21" s="44" t="s">
        <v>13</v>
      </c>
      <c r="G21" s="14" t="s">
        <v>21</v>
      </c>
    </row>
    <row r="22" spans="1:7" ht="26.4">
      <c r="A22" s="35" t="s">
        <v>45</v>
      </c>
      <c r="B22" s="36" t="s">
        <v>18</v>
      </c>
      <c r="C22" s="36" t="s">
        <v>15</v>
      </c>
      <c r="D22" s="36" t="s">
        <v>46</v>
      </c>
      <c r="E22" s="36" t="s">
        <v>15</v>
      </c>
      <c r="F22" s="37" t="s">
        <v>15</v>
      </c>
      <c r="G22" s="24" t="s">
        <v>15</v>
      </c>
    </row>
    <row r="23" spans="1:7" ht="13.2">
      <c r="A23" s="45" t="str">
        <f>HYPERLINK("https://www.ispor.org/workpaper/Modeling_Methods/Model_Transparency_and_Validation-7.pdf","Transparency and validity")</f>
        <v>Transparency and validity</v>
      </c>
      <c r="B23" s="26"/>
      <c r="C23" s="27"/>
      <c r="D23" s="27"/>
      <c r="E23" s="27"/>
      <c r="F23" s="28"/>
      <c r="G23" s="29"/>
    </row>
    <row r="24" spans="1:7" ht="26.4">
      <c r="A24" s="30" t="s">
        <v>47</v>
      </c>
      <c r="B24" s="46" t="str">
        <f>HYPERLINK("https://www.ncbi.nlm.nih.gov/pubmed/28784094","Yes")</f>
        <v>Yes</v>
      </c>
      <c r="C24" s="12" t="s">
        <v>15</v>
      </c>
      <c r="D24" s="12" t="s">
        <v>21</v>
      </c>
      <c r="E24" s="12" t="s">
        <v>21</v>
      </c>
      <c r="F24" s="47" t="str">
        <f t="shared" ref="F24:F25" si="0">HYPERLINK("http://www.avenirhealth.org/software-onehealth.php","Yes")</f>
        <v>Yes</v>
      </c>
      <c r="G24" s="14" t="s">
        <v>21</v>
      </c>
    </row>
    <row r="25" spans="1:7" ht="26.4">
      <c r="A25" s="15" t="s">
        <v>48</v>
      </c>
      <c r="B25" s="16" t="s">
        <v>21</v>
      </c>
      <c r="C25" s="16" t="s">
        <v>15</v>
      </c>
      <c r="D25" s="16" t="s">
        <v>21</v>
      </c>
      <c r="E25" s="16" t="s">
        <v>28</v>
      </c>
      <c r="F25" s="48" t="str">
        <f t="shared" si="0"/>
        <v>Yes</v>
      </c>
      <c r="G25" s="34" t="s">
        <v>21</v>
      </c>
    </row>
    <row r="26" spans="1:7" ht="26.4">
      <c r="A26" s="11" t="s">
        <v>49</v>
      </c>
      <c r="B26" s="12" t="s">
        <v>21</v>
      </c>
      <c r="C26" s="12" t="s">
        <v>15</v>
      </c>
      <c r="D26" s="12" t="s">
        <v>21</v>
      </c>
      <c r="E26" s="12" t="s">
        <v>28</v>
      </c>
      <c r="F26" s="13" t="s">
        <v>13</v>
      </c>
      <c r="G26" s="34" t="s">
        <v>21</v>
      </c>
    </row>
    <row r="27" spans="1:7" ht="26.4">
      <c r="A27" s="15" t="s">
        <v>50</v>
      </c>
      <c r="B27" s="16" t="s">
        <v>51</v>
      </c>
      <c r="C27" s="16" t="s">
        <v>15</v>
      </c>
      <c r="D27" s="16" t="s">
        <v>51</v>
      </c>
      <c r="E27" s="16" t="s">
        <v>51</v>
      </c>
      <c r="F27" s="18" t="s">
        <v>51</v>
      </c>
      <c r="G27" s="34" t="s">
        <v>51</v>
      </c>
    </row>
    <row r="28" spans="1:7" ht="26.4">
      <c r="A28" s="11" t="s">
        <v>52</v>
      </c>
      <c r="B28" s="12" t="s">
        <v>21</v>
      </c>
      <c r="C28" s="12" t="s">
        <v>15</v>
      </c>
      <c r="D28" s="12" t="s">
        <v>21</v>
      </c>
      <c r="E28" s="12" t="s">
        <v>13</v>
      </c>
      <c r="F28" s="13" t="s">
        <v>13</v>
      </c>
      <c r="G28" s="34" t="s">
        <v>21</v>
      </c>
    </row>
    <row r="29" spans="1:7" ht="26.4">
      <c r="A29" s="15" t="s">
        <v>53</v>
      </c>
      <c r="B29" s="16" t="s">
        <v>21</v>
      </c>
      <c r="C29" s="16" t="s">
        <v>15</v>
      </c>
      <c r="D29" s="16" t="s">
        <v>21</v>
      </c>
      <c r="E29" s="16" t="s">
        <v>21</v>
      </c>
      <c r="F29" s="18" t="s">
        <v>21</v>
      </c>
      <c r="G29" s="34" t="s">
        <v>21</v>
      </c>
    </row>
    <row r="30" spans="1:7" ht="26.4">
      <c r="A30" s="11" t="s">
        <v>54</v>
      </c>
      <c r="B30" s="46" t="str">
        <f>HYPERLINK("http://www.thelancet.com/journals/langlo/article/PIIS2214-109X(16)30265-0/abstract","Yes")</f>
        <v>Yes</v>
      </c>
      <c r="C30" s="46" t="str">
        <f>HYPERLINK("http://thelancet.com/journals/langlo/article/PIIS2214-109X(16)30265-0/fulltext","Yes")</f>
        <v>Yes</v>
      </c>
      <c r="D30" s="12" t="s">
        <v>21</v>
      </c>
      <c r="E30" s="12" t="s">
        <v>21</v>
      </c>
      <c r="F30" s="13" t="s">
        <v>13</v>
      </c>
      <c r="G30" s="49" t="s">
        <v>13</v>
      </c>
    </row>
    <row r="31" spans="1:7" ht="26.4">
      <c r="A31" s="15" t="s">
        <v>55</v>
      </c>
      <c r="B31" s="16" t="s">
        <v>21</v>
      </c>
      <c r="C31" s="16" t="s">
        <v>21</v>
      </c>
      <c r="D31" s="16" t="s">
        <v>21</v>
      </c>
      <c r="E31" s="16" t="s">
        <v>21</v>
      </c>
      <c r="F31" s="18" t="s">
        <v>13</v>
      </c>
      <c r="G31" s="34" t="s">
        <v>21</v>
      </c>
    </row>
    <row r="32" spans="1:7" ht="26.4">
      <c r="A32" s="35" t="s">
        <v>56</v>
      </c>
      <c r="B32" s="50" t="str">
        <f>HYPERLINK("https://academic.oup.com/aje/article/183/12/1138/1739858/Scenario-Analysis-for-Programmatic-Tuberculosis","Yes")</f>
        <v>Yes</v>
      </c>
      <c r="C32" s="36" t="s">
        <v>21</v>
      </c>
      <c r="D32" s="36" t="s">
        <v>21</v>
      </c>
      <c r="E32" s="36" t="s">
        <v>21</v>
      </c>
      <c r="F32" s="37" t="s">
        <v>21</v>
      </c>
      <c r="G32" s="51" t="s">
        <v>21</v>
      </c>
    </row>
  </sheetData>
  <mergeCells count="1">
    <mergeCell ref="B1:G1"/>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1A4788"/>
  </sheetPr>
  <dimension ref="A1:G48"/>
  <sheetViews>
    <sheetView workbookViewId="0">
      <pane xSplit="1" ySplit="2" topLeftCell="B3" activePane="bottomRight" state="frozen"/>
      <selection pane="topRight" activeCell="B1" sqref="B1"/>
      <selection pane="bottomLeft" activeCell="A3" sqref="A3"/>
      <selection pane="bottomRight" sqref="A1:XFD1"/>
    </sheetView>
  </sheetViews>
  <sheetFormatPr defaultColWidth="14.44140625" defaultRowHeight="15.75" customHeight="1"/>
  <cols>
    <col min="1" max="1" width="57.33203125" customWidth="1"/>
    <col min="2" max="7" width="28.6640625" customWidth="1"/>
  </cols>
  <sheetData>
    <row r="1" spans="1:7" ht="30" customHeight="1">
      <c r="A1" s="117"/>
      <c r="B1" s="223" t="s">
        <v>150</v>
      </c>
      <c r="C1" s="219"/>
      <c r="D1" s="219"/>
      <c r="E1" s="219"/>
      <c r="F1" s="219"/>
      <c r="G1" s="219"/>
    </row>
    <row r="2" spans="1:7" ht="17.399999999999999">
      <c r="A2" s="118" t="s">
        <v>1</v>
      </c>
      <c r="B2" s="119" t="s">
        <v>2</v>
      </c>
      <c r="C2" s="119" t="s">
        <v>3</v>
      </c>
      <c r="D2" s="119" t="s">
        <v>4</v>
      </c>
      <c r="E2" s="119" t="s">
        <v>5</v>
      </c>
      <c r="F2" s="120" t="s">
        <v>6</v>
      </c>
      <c r="G2" s="121" t="s">
        <v>7</v>
      </c>
    </row>
    <row r="3" spans="1:7" ht="13.2">
      <c r="A3" s="122" t="s">
        <v>151</v>
      </c>
      <c r="B3" s="123"/>
      <c r="C3" s="124"/>
      <c r="D3" s="124"/>
      <c r="E3" s="124"/>
      <c r="F3" s="125"/>
      <c r="G3" s="126"/>
    </row>
    <row r="4" spans="1:7" ht="26.4">
      <c r="A4" s="42" t="s">
        <v>152</v>
      </c>
      <c r="B4" s="43" t="s">
        <v>13</v>
      </c>
      <c r="C4" s="43" t="s">
        <v>13</v>
      </c>
      <c r="D4" s="43" t="s">
        <v>13</v>
      </c>
      <c r="E4" s="43" t="s">
        <v>13</v>
      </c>
      <c r="F4" s="44" t="s">
        <v>13</v>
      </c>
      <c r="G4" s="14" t="s">
        <v>13</v>
      </c>
    </row>
    <row r="5" spans="1:7" ht="26.4">
      <c r="A5" s="127" t="s">
        <v>153</v>
      </c>
      <c r="B5" s="43" t="s">
        <v>13</v>
      </c>
      <c r="C5" s="43" t="s">
        <v>13</v>
      </c>
      <c r="D5" s="43" t="s">
        <v>13</v>
      </c>
      <c r="E5" s="43" t="s">
        <v>13</v>
      </c>
      <c r="F5" s="44" t="s">
        <v>13</v>
      </c>
      <c r="G5" s="34" t="s">
        <v>13</v>
      </c>
    </row>
    <row r="6" spans="1:7" ht="27" customHeight="1">
      <c r="A6" s="127" t="s">
        <v>154</v>
      </c>
      <c r="B6" s="43" t="s">
        <v>13</v>
      </c>
      <c r="C6" s="43" t="s">
        <v>13</v>
      </c>
      <c r="D6" s="43" t="s">
        <v>13</v>
      </c>
      <c r="E6" s="43" t="s">
        <v>13</v>
      </c>
      <c r="F6" s="44" t="s">
        <v>13</v>
      </c>
      <c r="G6" s="34" t="s">
        <v>21</v>
      </c>
    </row>
    <row r="7" spans="1:7" ht="26.4" customHeight="1">
      <c r="A7" s="127" t="s">
        <v>155</v>
      </c>
      <c r="B7" s="43" t="s">
        <v>13</v>
      </c>
      <c r="C7" s="43" t="s">
        <v>13</v>
      </c>
      <c r="D7" s="43" t="s">
        <v>13</v>
      </c>
      <c r="E7" s="43" t="s">
        <v>13</v>
      </c>
      <c r="F7" s="44" t="s">
        <v>13</v>
      </c>
      <c r="G7" s="34" t="s">
        <v>13</v>
      </c>
    </row>
    <row r="8" spans="1:7" ht="26.4">
      <c r="A8" s="127" t="s">
        <v>156</v>
      </c>
      <c r="B8" s="43" t="s">
        <v>13</v>
      </c>
      <c r="C8" s="43" t="s">
        <v>13</v>
      </c>
      <c r="D8" s="43" t="s">
        <v>13</v>
      </c>
      <c r="E8" s="43" t="s">
        <v>13</v>
      </c>
      <c r="F8" s="44" t="s">
        <v>28</v>
      </c>
      <c r="G8" s="34" t="s">
        <v>21</v>
      </c>
    </row>
    <row r="9" spans="1:7" ht="26.4">
      <c r="A9" s="11" t="s">
        <v>157</v>
      </c>
      <c r="B9" s="36" t="s">
        <v>13</v>
      </c>
      <c r="C9" s="36" t="s">
        <v>13</v>
      </c>
      <c r="D9" s="36" t="s">
        <v>13</v>
      </c>
      <c r="E9" s="36" t="s">
        <v>13</v>
      </c>
      <c r="F9" s="37" t="s">
        <v>13</v>
      </c>
      <c r="G9" s="24" t="s">
        <v>21</v>
      </c>
    </row>
    <row r="10" spans="1:7" ht="13.2">
      <c r="A10" s="128" t="s">
        <v>158</v>
      </c>
      <c r="B10" s="123"/>
      <c r="C10" s="124"/>
      <c r="D10" s="124"/>
      <c r="E10" s="124"/>
      <c r="F10" s="129"/>
      <c r="G10" s="130"/>
    </row>
    <row r="11" spans="1:7" ht="26.4">
      <c r="A11" s="127" t="s">
        <v>159</v>
      </c>
      <c r="B11" s="43" t="s">
        <v>13</v>
      </c>
      <c r="C11" s="43" t="s">
        <v>13</v>
      </c>
      <c r="D11" s="43" t="s">
        <v>13</v>
      </c>
      <c r="E11" s="43" t="s">
        <v>13</v>
      </c>
      <c r="F11" s="44" t="s">
        <v>13</v>
      </c>
      <c r="G11" s="14" t="s">
        <v>13</v>
      </c>
    </row>
    <row r="12" spans="1:7" ht="26.4">
      <c r="A12" s="127" t="s">
        <v>160</v>
      </c>
      <c r="B12" s="43" t="s">
        <v>13</v>
      </c>
      <c r="C12" s="43" t="s">
        <v>13</v>
      </c>
      <c r="D12" s="43" t="s">
        <v>13</v>
      </c>
      <c r="E12" s="43" t="s">
        <v>13</v>
      </c>
      <c r="F12" s="44" t="s">
        <v>13</v>
      </c>
      <c r="G12" s="34" t="s">
        <v>13</v>
      </c>
    </row>
    <row r="13" spans="1:7" ht="26.4">
      <c r="A13" s="35" t="s">
        <v>161</v>
      </c>
      <c r="B13" s="36" t="s">
        <v>13</v>
      </c>
      <c r="C13" s="36" t="s">
        <v>13</v>
      </c>
      <c r="D13" s="36" t="s">
        <v>13</v>
      </c>
      <c r="E13" s="36" t="s">
        <v>13</v>
      </c>
      <c r="F13" s="37" t="s">
        <v>13</v>
      </c>
      <c r="G13" s="24" t="s">
        <v>13</v>
      </c>
    </row>
    <row r="14" spans="1:7" ht="13.2">
      <c r="A14" s="131" t="s">
        <v>162</v>
      </c>
      <c r="B14" s="123"/>
      <c r="C14" s="124"/>
      <c r="D14" s="124"/>
      <c r="E14" s="124"/>
      <c r="F14" s="129"/>
      <c r="G14" s="130"/>
    </row>
    <row r="15" spans="1:7" ht="26.4">
      <c r="A15" s="42" t="s">
        <v>163</v>
      </c>
      <c r="B15" s="43" t="s">
        <v>13</v>
      </c>
      <c r="C15" s="43" t="s">
        <v>13</v>
      </c>
      <c r="D15" s="43" t="s">
        <v>13</v>
      </c>
      <c r="E15" s="43" t="s">
        <v>13</v>
      </c>
      <c r="F15" s="44" t="s">
        <v>13</v>
      </c>
      <c r="G15" s="14" t="s">
        <v>13</v>
      </c>
    </row>
    <row r="16" spans="1:7" ht="26.4">
      <c r="A16" s="127" t="s">
        <v>164</v>
      </c>
      <c r="B16" s="43" t="s">
        <v>13</v>
      </c>
      <c r="C16" s="43" t="s">
        <v>13</v>
      </c>
      <c r="D16" s="43" t="s">
        <v>13</v>
      </c>
      <c r="E16" s="43" t="s">
        <v>21</v>
      </c>
      <c r="F16" s="44" t="s">
        <v>13</v>
      </c>
      <c r="G16" s="34" t="s">
        <v>13</v>
      </c>
    </row>
    <row r="17" spans="1:7" ht="26.4">
      <c r="A17" s="127" t="s">
        <v>165</v>
      </c>
      <c r="B17" s="43" t="s">
        <v>13</v>
      </c>
      <c r="C17" s="43" t="s">
        <v>13</v>
      </c>
      <c r="D17" s="43" t="s">
        <v>13</v>
      </c>
      <c r="E17" s="43" t="s">
        <v>13</v>
      </c>
      <c r="F17" s="44" t="s">
        <v>13</v>
      </c>
      <c r="G17" s="34" t="s">
        <v>13</v>
      </c>
    </row>
    <row r="18" spans="1:7" ht="26.4">
      <c r="A18" s="127" t="s">
        <v>166</v>
      </c>
      <c r="B18" s="43" t="s">
        <v>13</v>
      </c>
      <c r="C18" s="43" t="s">
        <v>13</v>
      </c>
      <c r="D18" s="43" t="s">
        <v>13</v>
      </c>
      <c r="E18" s="43" t="s">
        <v>13</v>
      </c>
      <c r="F18" s="44" t="s">
        <v>13</v>
      </c>
      <c r="G18" s="34" t="s">
        <v>13</v>
      </c>
    </row>
    <row r="19" spans="1:7" ht="26.4">
      <c r="A19" s="127" t="s">
        <v>167</v>
      </c>
      <c r="B19" s="43" t="s">
        <v>13</v>
      </c>
      <c r="C19" s="43" t="s">
        <v>13</v>
      </c>
      <c r="D19" s="43" t="s">
        <v>13</v>
      </c>
      <c r="E19" s="43" t="s">
        <v>13</v>
      </c>
      <c r="F19" s="44" t="s">
        <v>13</v>
      </c>
      <c r="G19" s="34" t="s">
        <v>13</v>
      </c>
    </row>
    <row r="20" spans="1:7" ht="26.4">
      <c r="A20" s="127" t="s">
        <v>168</v>
      </c>
      <c r="B20" s="43" t="s">
        <v>13</v>
      </c>
      <c r="C20" s="43" t="s">
        <v>13</v>
      </c>
      <c r="D20" s="43" t="s">
        <v>13</v>
      </c>
      <c r="E20" s="43" t="s">
        <v>13</v>
      </c>
      <c r="F20" s="44" t="s">
        <v>13</v>
      </c>
      <c r="G20" s="34" t="s">
        <v>13</v>
      </c>
    </row>
    <row r="21" spans="1:7" ht="26.4">
      <c r="A21" s="127" t="s">
        <v>169</v>
      </c>
      <c r="B21" s="43" t="s">
        <v>13</v>
      </c>
      <c r="C21" s="43" t="s">
        <v>21</v>
      </c>
      <c r="D21" s="43" t="s">
        <v>13</v>
      </c>
      <c r="E21" s="43" t="s">
        <v>13</v>
      </c>
      <c r="F21" s="44" t="s">
        <v>13</v>
      </c>
      <c r="G21" s="34" t="s">
        <v>13</v>
      </c>
    </row>
    <row r="22" spans="1:7" ht="26.4">
      <c r="A22" s="35" t="s">
        <v>170</v>
      </c>
      <c r="B22" s="36" t="s">
        <v>13</v>
      </c>
      <c r="C22" s="36" t="s">
        <v>13</v>
      </c>
      <c r="D22" s="36" t="s">
        <v>13</v>
      </c>
      <c r="E22" s="36" t="s">
        <v>13</v>
      </c>
      <c r="F22" s="37" t="s">
        <v>28</v>
      </c>
      <c r="G22" s="24" t="s">
        <v>13</v>
      </c>
    </row>
    <row r="23" spans="1:7" ht="13.2">
      <c r="A23" s="131" t="s">
        <v>171</v>
      </c>
      <c r="B23" s="123"/>
      <c r="C23" s="124"/>
      <c r="D23" s="124"/>
      <c r="E23" s="124"/>
      <c r="F23" s="129"/>
      <c r="G23" s="130"/>
    </row>
    <row r="24" spans="1:7" ht="26.4">
      <c r="A24" s="42" t="s">
        <v>172</v>
      </c>
      <c r="B24" s="43" t="s">
        <v>13</v>
      </c>
      <c r="C24" s="43" t="s">
        <v>13</v>
      </c>
      <c r="D24" s="43" t="s">
        <v>13</v>
      </c>
      <c r="E24" s="43" t="s">
        <v>13</v>
      </c>
      <c r="F24" s="44" t="s">
        <v>13</v>
      </c>
      <c r="G24" s="14" t="s">
        <v>21</v>
      </c>
    </row>
    <row r="25" spans="1:7" ht="26.4">
      <c r="A25" s="127" t="s">
        <v>173</v>
      </c>
      <c r="B25" s="43" t="s">
        <v>13</v>
      </c>
      <c r="C25" s="43" t="s">
        <v>21</v>
      </c>
      <c r="D25" s="43" t="s">
        <v>13</v>
      </c>
      <c r="E25" s="43" t="s">
        <v>13</v>
      </c>
      <c r="F25" s="44" t="s">
        <v>13</v>
      </c>
      <c r="G25" s="34" t="s">
        <v>21</v>
      </c>
    </row>
    <row r="26" spans="1:7" ht="26.4">
      <c r="A26" s="127" t="s">
        <v>174</v>
      </c>
      <c r="B26" s="43" t="s">
        <v>13</v>
      </c>
      <c r="C26" s="43" t="s">
        <v>13</v>
      </c>
      <c r="D26" s="43" t="s">
        <v>13</v>
      </c>
      <c r="E26" s="43" t="s">
        <v>13</v>
      </c>
      <c r="F26" s="44" t="s">
        <v>13</v>
      </c>
      <c r="G26" s="34" t="s">
        <v>21</v>
      </c>
    </row>
    <row r="27" spans="1:7" ht="26.4">
      <c r="A27" s="35" t="s">
        <v>175</v>
      </c>
      <c r="B27" s="36" t="s">
        <v>13</v>
      </c>
      <c r="C27" s="36" t="s">
        <v>13</v>
      </c>
      <c r="D27" s="36" t="s">
        <v>13</v>
      </c>
      <c r="E27" s="36" t="s">
        <v>13</v>
      </c>
      <c r="F27" s="37" t="s">
        <v>13</v>
      </c>
      <c r="G27" s="24" t="s">
        <v>21</v>
      </c>
    </row>
    <row r="28" spans="1:7" ht="13.2">
      <c r="A28" s="131" t="s">
        <v>176</v>
      </c>
      <c r="B28" s="123"/>
      <c r="C28" s="124"/>
      <c r="D28" s="124"/>
      <c r="E28" s="124"/>
      <c r="F28" s="129"/>
      <c r="G28" s="130"/>
    </row>
    <row r="29" spans="1:7" ht="26.4">
      <c r="A29" s="30" t="s">
        <v>177</v>
      </c>
      <c r="B29" s="12" t="s">
        <v>13</v>
      </c>
      <c r="C29" s="12" t="s">
        <v>13</v>
      </c>
      <c r="D29" s="12" t="s">
        <v>13</v>
      </c>
      <c r="E29" s="12" t="s">
        <v>13</v>
      </c>
      <c r="F29" s="13" t="s">
        <v>13</v>
      </c>
      <c r="G29" s="14" t="s">
        <v>13</v>
      </c>
    </row>
    <row r="30" spans="1:7" ht="26.4">
      <c r="A30" s="15" t="s">
        <v>178</v>
      </c>
      <c r="B30" s="16" t="s">
        <v>13</v>
      </c>
      <c r="C30" s="16" t="s">
        <v>13</v>
      </c>
      <c r="D30" s="16" t="s">
        <v>13</v>
      </c>
      <c r="E30" s="16" t="s">
        <v>13</v>
      </c>
      <c r="F30" s="18" t="s">
        <v>13</v>
      </c>
      <c r="G30" s="34" t="s">
        <v>13</v>
      </c>
    </row>
    <row r="31" spans="1:7" ht="26.4">
      <c r="A31" s="127" t="s">
        <v>179</v>
      </c>
      <c r="B31" s="43" t="s">
        <v>13</v>
      </c>
      <c r="C31" s="43" t="s">
        <v>13</v>
      </c>
      <c r="D31" s="43" t="s">
        <v>13</v>
      </c>
      <c r="E31" s="43" t="s">
        <v>13</v>
      </c>
      <c r="F31" s="44" t="s">
        <v>13</v>
      </c>
      <c r="G31" s="34" t="s">
        <v>13</v>
      </c>
    </row>
    <row r="32" spans="1:7" ht="26.4">
      <c r="A32" s="35" t="s">
        <v>180</v>
      </c>
      <c r="B32" s="36" t="s">
        <v>13</v>
      </c>
      <c r="C32" s="36" t="s">
        <v>13</v>
      </c>
      <c r="D32" s="36" t="s">
        <v>13</v>
      </c>
      <c r="E32" s="36" t="s">
        <v>13</v>
      </c>
      <c r="F32" s="37" t="s">
        <v>13</v>
      </c>
      <c r="G32" s="24" t="s">
        <v>13</v>
      </c>
    </row>
    <row r="33" spans="1:7" ht="13.2">
      <c r="A33" s="131" t="s">
        <v>181</v>
      </c>
      <c r="B33" s="123"/>
      <c r="C33" s="124"/>
      <c r="D33" s="124"/>
      <c r="E33" s="124"/>
      <c r="F33" s="129"/>
      <c r="G33" s="130"/>
    </row>
    <row r="34" spans="1:7" ht="26.4">
      <c r="A34" s="42" t="s">
        <v>182</v>
      </c>
      <c r="B34" s="43" t="s">
        <v>13</v>
      </c>
      <c r="C34" s="43" t="s">
        <v>13</v>
      </c>
      <c r="D34" s="43" t="s">
        <v>21</v>
      </c>
      <c r="E34" s="43" t="s">
        <v>13</v>
      </c>
      <c r="F34" s="44" t="s">
        <v>28</v>
      </c>
      <c r="G34" s="14" t="s">
        <v>13</v>
      </c>
    </row>
    <row r="35" spans="1:7" ht="26.4">
      <c r="A35" s="127" t="s">
        <v>183</v>
      </c>
      <c r="B35" s="43" t="s">
        <v>13</v>
      </c>
      <c r="C35" s="43" t="s">
        <v>13</v>
      </c>
      <c r="D35" s="43" t="s">
        <v>21</v>
      </c>
      <c r="E35" s="43" t="s">
        <v>13</v>
      </c>
      <c r="F35" s="44" t="s">
        <v>13</v>
      </c>
      <c r="G35" s="34" t="s">
        <v>21</v>
      </c>
    </row>
    <row r="36" spans="1:7" ht="26.4">
      <c r="A36" s="35" t="s">
        <v>184</v>
      </c>
      <c r="B36" s="36" t="s">
        <v>13</v>
      </c>
      <c r="C36" s="36" t="s">
        <v>13</v>
      </c>
      <c r="D36" s="36" t="s">
        <v>21</v>
      </c>
      <c r="E36" s="36" t="s">
        <v>13</v>
      </c>
      <c r="F36" s="37" t="s">
        <v>13</v>
      </c>
      <c r="G36" s="24" t="s">
        <v>13</v>
      </c>
    </row>
    <row r="37" spans="1:7" ht="13.2">
      <c r="A37" s="131" t="s">
        <v>185</v>
      </c>
      <c r="B37" s="123"/>
      <c r="C37" s="124"/>
      <c r="D37" s="124"/>
      <c r="E37" s="124"/>
      <c r="F37" s="129"/>
      <c r="G37" s="130"/>
    </row>
    <row r="38" spans="1:7" ht="26.4">
      <c r="A38" s="132" t="s">
        <v>186</v>
      </c>
      <c r="B38" s="36" t="s">
        <v>13</v>
      </c>
      <c r="C38" s="36" t="s">
        <v>13</v>
      </c>
      <c r="D38" s="36" t="s">
        <v>13</v>
      </c>
      <c r="E38" s="36" t="s">
        <v>21</v>
      </c>
      <c r="F38" s="37" t="s">
        <v>13</v>
      </c>
      <c r="G38" s="133" t="s">
        <v>13</v>
      </c>
    </row>
    <row r="39" spans="1:7" ht="13.2">
      <c r="A39" s="131" t="s">
        <v>187</v>
      </c>
      <c r="B39" s="123"/>
      <c r="C39" s="124"/>
      <c r="D39" s="124"/>
      <c r="E39" s="124"/>
      <c r="F39" s="129"/>
      <c r="G39" s="130"/>
    </row>
    <row r="40" spans="1:7" ht="26.4">
      <c r="A40" s="30" t="s">
        <v>188</v>
      </c>
      <c r="B40" s="12" t="s">
        <v>13</v>
      </c>
      <c r="C40" s="12" t="s">
        <v>13</v>
      </c>
      <c r="D40" s="12" t="s">
        <v>13</v>
      </c>
      <c r="E40" s="12" t="s">
        <v>21</v>
      </c>
      <c r="F40" s="13" t="s">
        <v>13</v>
      </c>
      <c r="G40" s="14" t="s">
        <v>21</v>
      </c>
    </row>
    <row r="41" spans="1:7" ht="26.4">
      <c r="A41" s="15" t="s">
        <v>189</v>
      </c>
      <c r="B41" s="16" t="s">
        <v>13</v>
      </c>
      <c r="C41" s="16" t="s">
        <v>13</v>
      </c>
      <c r="D41" s="16" t="s">
        <v>13</v>
      </c>
      <c r="E41" s="16" t="s">
        <v>13</v>
      </c>
      <c r="F41" s="18" t="s">
        <v>13</v>
      </c>
      <c r="G41" s="34" t="s">
        <v>13</v>
      </c>
    </row>
    <row r="42" spans="1:7" ht="26.4">
      <c r="A42" s="35" t="s">
        <v>190</v>
      </c>
      <c r="B42" s="36" t="s">
        <v>13</v>
      </c>
      <c r="C42" s="36" t="s">
        <v>13</v>
      </c>
      <c r="D42" s="36" t="s">
        <v>13</v>
      </c>
      <c r="E42" s="36" t="s">
        <v>21</v>
      </c>
      <c r="F42" s="37" t="s">
        <v>21</v>
      </c>
      <c r="G42" s="24" t="s">
        <v>21</v>
      </c>
    </row>
    <row r="43" spans="1:7" ht="13.2">
      <c r="A43" s="131" t="s">
        <v>191</v>
      </c>
      <c r="B43" s="123"/>
      <c r="C43" s="124"/>
      <c r="D43" s="124"/>
      <c r="E43" s="124"/>
      <c r="F43" s="129"/>
      <c r="G43" s="130"/>
    </row>
    <row r="44" spans="1:7" ht="26.4">
      <c r="A44" s="30" t="s">
        <v>192</v>
      </c>
      <c r="B44" s="12" t="s">
        <v>13</v>
      </c>
      <c r="C44" s="12" t="s">
        <v>13</v>
      </c>
      <c r="D44" s="12" t="s">
        <v>28</v>
      </c>
      <c r="E44" s="12" t="s">
        <v>13</v>
      </c>
      <c r="F44" s="13" t="s">
        <v>13</v>
      </c>
      <c r="G44" s="14" t="s">
        <v>21</v>
      </c>
    </row>
    <row r="45" spans="1:7" ht="26.4">
      <c r="A45" s="15" t="s">
        <v>193</v>
      </c>
      <c r="B45" s="16" t="s">
        <v>13</v>
      </c>
      <c r="C45" s="16" t="s">
        <v>13</v>
      </c>
      <c r="D45" s="16" t="s">
        <v>13</v>
      </c>
      <c r="E45" s="16" t="s">
        <v>13</v>
      </c>
      <c r="F45" s="18" t="s">
        <v>13</v>
      </c>
      <c r="G45" s="34" t="s">
        <v>13</v>
      </c>
    </row>
    <row r="46" spans="1:7" ht="26.4">
      <c r="A46" s="35" t="s">
        <v>194</v>
      </c>
      <c r="B46" s="36" t="s">
        <v>13</v>
      </c>
      <c r="C46" s="36" t="s">
        <v>13</v>
      </c>
      <c r="D46" s="36" t="s">
        <v>21</v>
      </c>
      <c r="E46" s="36" t="s">
        <v>21</v>
      </c>
      <c r="F46" s="37" t="s">
        <v>13</v>
      </c>
      <c r="G46" s="24" t="s">
        <v>21</v>
      </c>
    </row>
    <row r="47" spans="1:7" ht="13.2">
      <c r="A47" s="131" t="s">
        <v>195</v>
      </c>
      <c r="B47" s="123"/>
      <c r="C47" s="124"/>
      <c r="D47" s="124"/>
      <c r="E47" s="124"/>
      <c r="F47" s="129"/>
      <c r="G47" s="130"/>
    </row>
    <row r="48" spans="1:7" ht="26.4">
      <c r="A48" s="132" t="s">
        <v>196</v>
      </c>
      <c r="B48" s="36" t="s">
        <v>13</v>
      </c>
      <c r="C48" s="36" t="s">
        <v>13</v>
      </c>
      <c r="D48" s="36" t="s">
        <v>13</v>
      </c>
      <c r="E48" s="36" t="s">
        <v>13</v>
      </c>
      <c r="F48" s="37" t="s">
        <v>13</v>
      </c>
      <c r="G48" s="134" t="s">
        <v>13</v>
      </c>
    </row>
  </sheetData>
  <mergeCells count="1">
    <mergeCell ref="B1:G1"/>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08080"/>
  </sheetPr>
  <dimension ref="A1:G6"/>
  <sheetViews>
    <sheetView workbookViewId="0">
      <pane xSplit="1" ySplit="2" topLeftCell="B3" activePane="bottomRight" state="frozen"/>
      <selection pane="topRight" activeCell="B1" sqref="B1"/>
      <selection pane="bottomLeft" activeCell="A3" sqref="A3"/>
      <selection pane="bottomRight" activeCell="D5" sqref="D5"/>
    </sheetView>
  </sheetViews>
  <sheetFormatPr defaultColWidth="14.44140625" defaultRowHeight="15.75" customHeight="1"/>
  <cols>
    <col min="1" max="1" width="57.33203125" customWidth="1"/>
    <col min="2" max="7" width="28.6640625" customWidth="1"/>
  </cols>
  <sheetData>
    <row r="1" spans="1:7" ht="30" customHeight="1">
      <c r="A1" s="76"/>
      <c r="B1" s="224" t="s">
        <v>128</v>
      </c>
      <c r="C1" s="225"/>
      <c r="D1" s="225"/>
      <c r="E1" s="225"/>
      <c r="F1" s="225"/>
      <c r="G1" s="225"/>
    </row>
    <row r="2" spans="1:7" ht="17.399999999999999">
      <c r="A2" s="77" t="s">
        <v>1</v>
      </c>
      <c r="B2" s="78" t="s">
        <v>2</v>
      </c>
      <c r="C2" s="78" t="s">
        <v>3</v>
      </c>
      <c r="D2" s="78" t="s">
        <v>4</v>
      </c>
      <c r="E2" s="78" t="s">
        <v>5</v>
      </c>
      <c r="F2" s="79" t="s">
        <v>6</v>
      </c>
      <c r="G2" s="80" t="s">
        <v>7</v>
      </c>
    </row>
    <row r="3" spans="1:7" ht="26.4" customHeight="1">
      <c r="A3" s="64" t="s">
        <v>129</v>
      </c>
      <c r="B3" s="31" t="s">
        <v>13</v>
      </c>
      <c r="C3" s="31" t="s">
        <v>78</v>
      </c>
      <c r="D3" s="81" t="s">
        <v>13</v>
      </c>
      <c r="E3" s="31" t="s">
        <v>13</v>
      </c>
      <c r="F3" s="82" t="s">
        <v>13</v>
      </c>
      <c r="G3" s="83" t="s">
        <v>13</v>
      </c>
    </row>
    <row r="4" spans="1:7" ht="26.4">
      <c r="A4" s="63" t="s">
        <v>130</v>
      </c>
      <c r="B4" s="33" t="s">
        <v>13</v>
      </c>
      <c r="C4" s="33" t="s">
        <v>13</v>
      </c>
      <c r="D4" s="84" t="s">
        <v>13</v>
      </c>
      <c r="E4" s="33" t="s">
        <v>13</v>
      </c>
      <c r="F4" s="85" t="s">
        <v>13</v>
      </c>
      <c r="G4" s="49" t="s">
        <v>13</v>
      </c>
    </row>
    <row r="5" spans="1:7" ht="26.4">
      <c r="A5" s="86" t="s">
        <v>131</v>
      </c>
      <c r="B5" s="33" t="s">
        <v>132</v>
      </c>
      <c r="C5" s="33" t="s">
        <v>133</v>
      </c>
      <c r="D5" s="84" t="s">
        <v>134</v>
      </c>
      <c r="E5" s="33" t="s">
        <v>15</v>
      </c>
      <c r="F5" s="85" t="s">
        <v>133</v>
      </c>
      <c r="G5" s="49" t="s">
        <v>133</v>
      </c>
    </row>
    <row r="6" spans="1:7" ht="26.4">
      <c r="A6" s="67" t="s">
        <v>135</v>
      </c>
      <c r="B6" s="68" t="s">
        <v>13</v>
      </c>
      <c r="C6" s="68" t="s">
        <v>15</v>
      </c>
      <c r="D6" s="87" t="s">
        <v>13</v>
      </c>
      <c r="E6" s="88"/>
      <c r="F6" s="89" t="s">
        <v>15</v>
      </c>
      <c r="G6" s="90" t="s">
        <v>15</v>
      </c>
    </row>
  </sheetData>
  <mergeCells count="1">
    <mergeCell ref="B1:G1"/>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1A4788"/>
  </sheetPr>
  <dimension ref="A1:G24"/>
  <sheetViews>
    <sheetView workbookViewId="0">
      <pane xSplit="1" ySplit="2" topLeftCell="B3" activePane="bottomRight" state="frozen"/>
      <selection pane="topRight" activeCell="B1" sqref="B1"/>
      <selection pane="bottomLeft" activeCell="A3" sqref="A3"/>
      <selection pane="bottomRight" sqref="A1:XFD1"/>
    </sheetView>
  </sheetViews>
  <sheetFormatPr defaultColWidth="14.44140625" defaultRowHeight="15.75" customHeight="1"/>
  <cols>
    <col min="1" max="1" width="57.33203125" customWidth="1"/>
    <col min="2" max="7" width="28.6640625" customWidth="1"/>
  </cols>
  <sheetData>
    <row r="1" spans="1:7" ht="30" customHeight="1">
      <c r="A1" s="135"/>
      <c r="B1" s="226" t="s">
        <v>197</v>
      </c>
      <c r="C1" s="221"/>
      <c r="D1" s="221"/>
      <c r="E1" s="221"/>
      <c r="F1" s="221"/>
      <c r="G1" s="221"/>
    </row>
    <row r="2" spans="1:7" ht="17.399999999999999">
      <c r="A2" s="136" t="s">
        <v>1</v>
      </c>
      <c r="B2" s="137" t="s">
        <v>2</v>
      </c>
      <c r="C2" s="137" t="s">
        <v>3</v>
      </c>
      <c r="D2" s="137" t="s">
        <v>4</v>
      </c>
      <c r="E2" s="137" t="s">
        <v>5</v>
      </c>
      <c r="F2" s="138" t="s">
        <v>6</v>
      </c>
      <c r="G2" s="139" t="s">
        <v>7</v>
      </c>
    </row>
    <row r="3" spans="1:7" ht="13.2">
      <c r="A3" s="140" t="s">
        <v>198</v>
      </c>
      <c r="B3" s="141"/>
      <c r="C3" s="142"/>
      <c r="D3" s="142"/>
      <c r="E3" s="142"/>
      <c r="F3" s="143"/>
      <c r="G3" s="144"/>
    </row>
    <row r="4" spans="1:7" ht="26.4">
      <c r="A4" s="61" t="s">
        <v>199</v>
      </c>
      <c r="B4" s="62" t="s">
        <v>200</v>
      </c>
      <c r="C4" s="62" t="s">
        <v>201</v>
      </c>
      <c r="D4" s="62" t="s">
        <v>202</v>
      </c>
      <c r="E4" s="62" t="s">
        <v>201</v>
      </c>
      <c r="F4" s="145" t="s">
        <v>203</v>
      </c>
      <c r="G4" s="146" t="s">
        <v>202</v>
      </c>
    </row>
    <row r="5" spans="1:7" ht="26.4">
      <c r="A5" s="63" t="s">
        <v>204</v>
      </c>
      <c r="B5" s="33" t="s">
        <v>205</v>
      </c>
      <c r="C5" s="33" t="s">
        <v>206</v>
      </c>
      <c r="D5" s="147" t="s">
        <v>207</v>
      </c>
      <c r="E5" s="33" t="s">
        <v>208</v>
      </c>
      <c r="F5" s="85" t="s">
        <v>209</v>
      </c>
      <c r="G5" s="49" t="s">
        <v>210</v>
      </c>
    </row>
    <row r="6" spans="1:7" ht="26.4">
      <c r="A6" s="65" t="s">
        <v>211</v>
      </c>
      <c r="B6" s="66" t="s">
        <v>13</v>
      </c>
      <c r="C6" s="66" t="s">
        <v>13</v>
      </c>
      <c r="D6" s="148" t="s">
        <v>13</v>
      </c>
      <c r="E6" s="66" t="s">
        <v>13</v>
      </c>
      <c r="F6" s="149" t="s">
        <v>13</v>
      </c>
      <c r="G6" s="49" t="s">
        <v>13</v>
      </c>
    </row>
    <row r="7" spans="1:7" ht="26.4">
      <c r="A7" s="67" t="s">
        <v>212</v>
      </c>
      <c r="B7" s="68" t="s">
        <v>213</v>
      </c>
      <c r="C7" s="68" t="s">
        <v>214</v>
      </c>
      <c r="D7" s="87" t="s">
        <v>215</v>
      </c>
      <c r="E7" s="68" t="s">
        <v>216</v>
      </c>
      <c r="F7" s="89" t="s">
        <v>217</v>
      </c>
      <c r="G7" s="150" t="s">
        <v>218</v>
      </c>
    </row>
    <row r="8" spans="1:7" ht="13.2">
      <c r="A8" s="57" t="s">
        <v>197</v>
      </c>
      <c r="B8" s="58"/>
      <c r="C8" s="59"/>
      <c r="D8" s="59"/>
      <c r="E8" s="59"/>
      <c r="F8" s="151"/>
      <c r="G8" s="130"/>
    </row>
    <row r="9" spans="1:7" ht="26.4">
      <c r="A9" s="152" t="s">
        <v>219</v>
      </c>
      <c r="B9" s="62" t="s">
        <v>21</v>
      </c>
      <c r="C9" s="62" t="s">
        <v>21</v>
      </c>
      <c r="D9" s="153" t="s">
        <v>28</v>
      </c>
      <c r="E9" s="62" t="s">
        <v>13</v>
      </c>
      <c r="F9" s="145" t="s">
        <v>13</v>
      </c>
      <c r="G9" s="83" t="s">
        <v>21</v>
      </c>
    </row>
    <row r="10" spans="1:7" ht="26.4">
      <c r="A10" s="63" t="s">
        <v>220</v>
      </c>
      <c r="B10" s="33" t="s">
        <v>221</v>
      </c>
      <c r="C10" s="33" t="s">
        <v>222</v>
      </c>
      <c r="D10" s="154" t="s">
        <v>223</v>
      </c>
      <c r="E10" s="33" t="s">
        <v>224</v>
      </c>
      <c r="F10" s="85" t="s">
        <v>225</v>
      </c>
      <c r="G10" s="49" t="s">
        <v>226</v>
      </c>
    </row>
    <row r="11" spans="1:7" ht="26.4">
      <c r="A11" s="65" t="s">
        <v>227</v>
      </c>
      <c r="B11" s="66" t="s">
        <v>228</v>
      </c>
      <c r="C11" s="155">
        <v>0</v>
      </c>
      <c r="D11" s="156" t="s">
        <v>229</v>
      </c>
      <c r="E11" s="155">
        <v>0.5</v>
      </c>
      <c r="F11" s="149" t="s">
        <v>230</v>
      </c>
      <c r="G11" s="157">
        <v>0.25</v>
      </c>
    </row>
    <row r="12" spans="1:7" ht="26.4">
      <c r="A12" s="67" t="s">
        <v>231</v>
      </c>
      <c r="B12" s="68" t="s">
        <v>232</v>
      </c>
      <c r="C12" s="68" t="s">
        <v>233</v>
      </c>
      <c r="D12" s="158" t="s">
        <v>234</v>
      </c>
      <c r="E12" s="68" t="s">
        <v>235</v>
      </c>
      <c r="F12" s="89" t="s">
        <v>236</v>
      </c>
      <c r="G12" s="150" t="s">
        <v>237</v>
      </c>
    </row>
    <row r="13" spans="1:7" ht="13.2">
      <c r="A13" s="57" t="s">
        <v>238</v>
      </c>
      <c r="B13" s="58"/>
      <c r="C13" s="59"/>
      <c r="D13" s="59"/>
      <c r="E13" s="59"/>
      <c r="F13" s="151"/>
      <c r="G13" s="130"/>
    </row>
    <row r="14" spans="1:7" ht="26.4">
      <c r="A14" s="61" t="s">
        <v>239</v>
      </c>
      <c r="B14" s="62" t="s">
        <v>13</v>
      </c>
      <c r="C14" s="62" t="s">
        <v>21</v>
      </c>
      <c r="D14" s="159" t="s">
        <v>28</v>
      </c>
      <c r="E14" s="62" t="s">
        <v>21</v>
      </c>
      <c r="F14" s="145" t="s">
        <v>13</v>
      </c>
      <c r="G14" s="83" t="s">
        <v>13</v>
      </c>
    </row>
    <row r="15" spans="1:7" ht="26.4">
      <c r="A15" s="63" t="s">
        <v>240</v>
      </c>
      <c r="B15" s="33" t="s">
        <v>241</v>
      </c>
      <c r="C15" s="33" t="s">
        <v>242</v>
      </c>
      <c r="D15" s="160" t="s">
        <v>243</v>
      </c>
      <c r="E15" s="33" t="s">
        <v>244</v>
      </c>
      <c r="F15" s="85" t="s">
        <v>244</v>
      </c>
      <c r="G15" s="161" t="s">
        <v>244</v>
      </c>
    </row>
    <row r="16" spans="1:7" ht="26.4">
      <c r="A16" s="64" t="s">
        <v>245</v>
      </c>
      <c r="B16" s="31" t="s">
        <v>246</v>
      </c>
      <c r="C16" s="162">
        <v>0</v>
      </c>
      <c r="D16" s="163" t="s">
        <v>247</v>
      </c>
      <c r="E16" s="162">
        <v>0.8</v>
      </c>
      <c r="F16" s="164">
        <v>0.5</v>
      </c>
      <c r="G16" s="165" t="s">
        <v>230</v>
      </c>
    </row>
    <row r="17" spans="1:7" ht="26.4">
      <c r="A17" s="63" t="s">
        <v>248</v>
      </c>
      <c r="B17" s="33" t="s">
        <v>249</v>
      </c>
      <c r="C17" s="33" t="s">
        <v>250</v>
      </c>
      <c r="D17" s="160" t="s">
        <v>13</v>
      </c>
      <c r="E17" s="33" t="s">
        <v>13</v>
      </c>
      <c r="F17" s="85" t="s">
        <v>251</v>
      </c>
      <c r="G17" s="49" t="s">
        <v>13</v>
      </c>
    </row>
    <row r="18" spans="1:7" ht="26.4">
      <c r="A18" s="64" t="s">
        <v>252</v>
      </c>
      <c r="B18" s="31" t="s">
        <v>253</v>
      </c>
      <c r="C18" s="31" t="s">
        <v>250</v>
      </c>
      <c r="D18" s="166" t="s">
        <v>13</v>
      </c>
      <c r="E18" s="31" t="s">
        <v>13</v>
      </c>
      <c r="F18" s="82" t="s">
        <v>254</v>
      </c>
      <c r="G18" s="49" t="s">
        <v>13</v>
      </c>
    </row>
    <row r="19" spans="1:7" ht="26.4">
      <c r="A19" s="63" t="s">
        <v>255</v>
      </c>
      <c r="B19" s="33" t="s">
        <v>256</v>
      </c>
      <c r="C19" s="33" t="s">
        <v>250</v>
      </c>
      <c r="D19" s="160" t="s">
        <v>13</v>
      </c>
      <c r="E19" s="33" t="s">
        <v>13</v>
      </c>
      <c r="F19" s="85" t="s">
        <v>257</v>
      </c>
      <c r="G19" s="49" t="s">
        <v>13</v>
      </c>
    </row>
    <row r="20" spans="1:7" ht="26.4">
      <c r="A20" s="67" t="s">
        <v>258</v>
      </c>
      <c r="B20" s="68" t="s">
        <v>21</v>
      </c>
      <c r="C20" s="68" t="s">
        <v>21</v>
      </c>
      <c r="D20" s="158" t="s">
        <v>21</v>
      </c>
      <c r="E20" s="68" t="s">
        <v>13</v>
      </c>
      <c r="F20" s="89" t="s">
        <v>13</v>
      </c>
      <c r="G20" s="150" t="s">
        <v>259</v>
      </c>
    </row>
    <row r="21" spans="1:7" ht="13.2">
      <c r="A21" s="57" t="s">
        <v>260</v>
      </c>
      <c r="B21" s="58"/>
      <c r="C21" s="59"/>
      <c r="D21" s="59"/>
      <c r="E21" s="59"/>
      <c r="F21" s="151"/>
      <c r="G21" s="130"/>
    </row>
    <row r="22" spans="1:7" ht="26.4">
      <c r="A22" s="61" t="s">
        <v>261</v>
      </c>
      <c r="B22" s="62" t="s">
        <v>13</v>
      </c>
      <c r="C22" s="62" t="s">
        <v>13</v>
      </c>
      <c r="D22" s="62" t="s">
        <v>13</v>
      </c>
      <c r="E22" s="62" t="s">
        <v>13</v>
      </c>
      <c r="F22" s="145" t="s">
        <v>13</v>
      </c>
      <c r="G22" s="83" t="s">
        <v>13</v>
      </c>
    </row>
    <row r="23" spans="1:7" ht="26.4">
      <c r="A23" s="63" t="s">
        <v>262</v>
      </c>
      <c r="B23" s="33" t="s">
        <v>13</v>
      </c>
      <c r="C23" s="74" t="str">
        <f t="shared" ref="C23:C24" si="0">HYPERLINK("https://github.com/InstituteforDiseaseModeling/Paper-Repository","Yes")</f>
        <v>Yes</v>
      </c>
      <c r="D23" s="33" t="s">
        <v>13</v>
      </c>
      <c r="E23" s="33" t="s">
        <v>13</v>
      </c>
      <c r="F23" s="85" t="s">
        <v>13</v>
      </c>
      <c r="G23" s="49" t="s">
        <v>263</v>
      </c>
    </row>
    <row r="24" spans="1:7" ht="26.4">
      <c r="A24" s="67" t="s">
        <v>264</v>
      </c>
      <c r="B24" s="68" t="s">
        <v>13</v>
      </c>
      <c r="C24" s="75" t="str">
        <f t="shared" si="0"/>
        <v>Yes</v>
      </c>
      <c r="D24" s="167" t="s">
        <v>13</v>
      </c>
      <c r="E24" s="68" t="s">
        <v>13</v>
      </c>
      <c r="F24" s="89" t="s">
        <v>13</v>
      </c>
      <c r="G24" s="168" t="s">
        <v>13</v>
      </c>
    </row>
  </sheetData>
  <mergeCells count="1">
    <mergeCell ref="B1:G1"/>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08080"/>
  </sheetPr>
  <dimension ref="A1:G27"/>
  <sheetViews>
    <sheetView workbookViewId="0">
      <pane xSplit="1" ySplit="2" topLeftCell="B3" activePane="bottomRight" state="frozen"/>
      <selection pane="topRight" activeCell="B1" sqref="B1"/>
      <selection pane="bottomLeft" activeCell="A3" sqref="A3"/>
      <selection pane="bottomRight" activeCell="A4" sqref="A4:XFD4"/>
    </sheetView>
  </sheetViews>
  <sheetFormatPr defaultColWidth="14.44140625" defaultRowHeight="15.75" customHeight="1"/>
  <cols>
    <col min="1" max="1" width="57.33203125" customWidth="1"/>
    <col min="2" max="7" width="28.6640625" customWidth="1"/>
  </cols>
  <sheetData>
    <row r="1" spans="1:7" ht="30" customHeight="1">
      <c r="A1" s="76"/>
      <c r="B1" s="227" t="s">
        <v>270</v>
      </c>
      <c r="C1" s="225"/>
      <c r="D1" s="225"/>
      <c r="E1" s="225"/>
      <c r="F1" s="225"/>
      <c r="G1" s="225"/>
    </row>
    <row r="2" spans="1:7" ht="17.399999999999999">
      <c r="A2" s="2" t="s">
        <v>1</v>
      </c>
      <c r="B2" s="3" t="s">
        <v>2</v>
      </c>
      <c r="C2" s="3" t="s">
        <v>3</v>
      </c>
      <c r="D2" s="3" t="s">
        <v>271</v>
      </c>
      <c r="E2" s="3" t="s">
        <v>5</v>
      </c>
      <c r="F2" s="4" t="s">
        <v>6</v>
      </c>
      <c r="G2" s="173" t="s">
        <v>7</v>
      </c>
    </row>
    <row r="3" spans="1:7" ht="13.2">
      <c r="A3" s="6" t="s">
        <v>272</v>
      </c>
      <c r="B3" s="174"/>
      <c r="C3" s="175"/>
      <c r="D3" s="175"/>
      <c r="E3" s="175"/>
      <c r="F3" s="176"/>
      <c r="G3" s="177"/>
    </row>
    <row r="4" spans="1:7" ht="26.4">
      <c r="A4" s="42" t="s">
        <v>273</v>
      </c>
      <c r="B4" s="43" t="s">
        <v>274</v>
      </c>
      <c r="C4" s="178" t="str">
        <f>HYPERLINK("https://link.springer.com/article/10.1186/s12916-015-0341-4","China")</f>
        <v>China</v>
      </c>
      <c r="D4" s="179" t="s">
        <v>275</v>
      </c>
      <c r="E4" s="43" t="s">
        <v>276</v>
      </c>
      <c r="F4" s="44" t="s">
        <v>83</v>
      </c>
      <c r="G4" s="83" t="s">
        <v>277</v>
      </c>
    </row>
    <row r="5" spans="1:7" ht="26.4">
      <c r="A5" s="11" t="s">
        <v>278</v>
      </c>
      <c r="B5" s="12" t="s">
        <v>279</v>
      </c>
      <c r="C5" s="46" t="str">
        <f>HYPERLINK("https://link.springer.com/article/10.1186/s12916-015-0341-4","NSP")</f>
        <v>NSP</v>
      </c>
      <c r="D5" s="40" t="s">
        <v>280</v>
      </c>
      <c r="E5" s="12" t="s">
        <v>281</v>
      </c>
      <c r="F5" s="13" t="s">
        <v>282</v>
      </c>
      <c r="G5" s="49" t="s">
        <v>283</v>
      </c>
    </row>
    <row r="6" spans="1:7" ht="26.4">
      <c r="A6" s="15" t="s">
        <v>284</v>
      </c>
      <c r="B6" s="180">
        <v>1</v>
      </c>
      <c r="C6" s="180">
        <v>0</v>
      </c>
      <c r="D6" s="181">
        <v>1</v>
      </c>
      <c r="E6" s="180">
        <v>0</v>
      </c>
      <c r="F6" s="182">
        <v>6</v>
      </c>
      <c r="G6" s="183">
        <v>3</v>
      </c>
    </row>
    <row r="7" spans="1:7" ht="26.4">
      <c r="A7" s="11" t="s">
        <v>285</v>
      </c>
      <c r="B7" s="184">
        <v>2</v>
      </c>
      <c r="C7" s="184">
        <v>0</v>
      </c>
      <c r="D7" s="185">
        <v>0</v>
      </c>
      <c r="E7" s="184">
        <v>11</v>
      </c>
      <c r="F7" s="186">
        <v>2</v>
      </c>
      <c r="G7" s="183">
        <v>1</v>
      </c>
    </row>
    <row r="8" spans="1:7" ht="26.4">
      <c r="A8" s="15" t="s">
        <v>286</v>
      </c>
      <c r="B8" s="180">
        <v>3</v>
      </c>
      <c r="C8" s="180">
        <v>0</v>
      </c>
      <c r="D8" s="181">
        <v>0</v>
      </c>
      <c r="E8" s="180">
        <v>0</v>
      </c>
      <c r="F8" s="182">
        <v>2</v>
      </c>
      <c r="G8" s="183">
        <v>0</v>
      </c>
    </row>
    <row r="9" spans="1:7" ht="26.4">
      <c r="A9" s="11" t="s">
        <v>287</v>
      </c>
      <c r="B9" s="184">
        <v>2</v>
      </c>
      <c r="C9" s="184">
        <v>0</v>
      </c>
      <c r="D9" s="185">
        <v>1</v>
      </c>
      <c r="E9" s="184">
        <v>0</v>
      </c>
      <c r="F9" s="186">
        <v>0</v>
      </c>
      <c r="G9" s="183">
        <v>0</v>
      </c>
    </row>
    <row r="10" spans="1:7" ht="26.4">
      <c r="A10" s="15" t="s">
        <v>288</v>
      </c>
      <c r="B10" s="180">
        <v>0</v>
      </c>
      <c r="C10" s="180">
        <v>0</v>
      </c>
      <c r="D10" s="181">
        <v>0</v>
      </c>
      <c r="E10" s="180">
        <v>0</v>
      </c>
      <c r="F10" s="182">
        <v>1</v>
      </c>
      <c r="G10" s="183">
        <v>0</v>
      </c>
    </row>
    <row r="11" spans="1:7" ht="26.4">
      <c r="A11" s="11" t="s">
        <v>289</v>
      </c>
      <c r="B11" s="184">
        <v>0</v>
      </c>
      <c r="C11" s="184">
        <v>0</v>
      </c>
      <c r="D11" s="185">
        <v>0</v>
      </c>
      <c r="E11" s="184">
        <v>0</v>
      </c>
      <c r="F11" s="186">
        <v>0</v>
      </c>
      <c r="G11" s="183">
        <v>0</v>
      </c>
    </row>
    <row r="12" spans="1:7" ht="26.4">
      <c r="A12" s="21" t="s">
        <v>290</v>
      </c>
      <c r="B12" s="187" t="str">
        <f t="shared" ref="B12:F12" si="0">HYPERLINK("https://docs.google.com/spreadsheets/d/1nVKlI93xt9nZmnybg_PpwLZRUrKwYPpafaFPBaasFOs/edit?usp=sharing","Link")</f>
        <v>Link</v>
      </c>
      <c r="C12" s="187" t="str">
        <f t="shared" si="0"/>
        <v>Link</v>
      </c>
      <c r="D12" s="188" t="str">
        <f t="shared" si="0"/>
        <v>Link</v>
      </c>
      <c r="E12" s="187" t="str">
        <f t="shared" si="0"/>
        <v>Link</v>
      </c>
      <c r="F12" s="189" t="str">
        <f t="shared" si="0"/>
        <v>Link</v>
      </c>
      <c r="G12" s="190" t="str">
        <f>HYPERLINK("https://docs.google.com/spreadsheets/d/1TeT5twGx15DuuShRH5YhU1H3dS-DNtFXkhB6ncrlo7Q/edit?usp=sharing","Link")</f>
        <v>Link</v>
      </c>
    </row>
    <row r="13" spans="1:7" ht="13.2">
      <c r="A13" s="25" t="s">
        <v>291</v>
      </c>
      <c r="B13" s="191"/>
      <c r="C13" s="192"/>
      <c r="D13" s="193"/>
      <c r="E13" s="192"/>
      <c r="F13" s="194"/>
      <c r="G13" s="195"/>
    </row>
    <row r="14" spans="1:7" ht="26.4">
      <c r="A14" s="196" t="s">
        <v>292</v>
      </c>
      <c r="B14" s="40" t="s">
        <v>293</v>
      </c>
      <c r="C14" s="197" t="s">
        <v>293</v>
      </c>
      <c r="D14" s="198" t="s">
        <v>18</v>
      </c>
      <c r="E14" s="40" t="s">
        <v>294</v>
      </c>
      <c r="F14" s="197" t="s">
        <v>295</v>
      </c>
      <c r="G14" s="32" t="s">
        <v>296</v>
      </c>
    </row>
    <row r="15" spans="1:7" ht="26.4">
      <c r="A15" s="199" t="s">
        <v>297</v>
      </c>
      <c r="B15" s="17" t="s">
        <v>298</v>
      </c>
      <c r="C15" s="17" t="s">
        <v>299</v>
      </c>
      <c r="D15" s="43" t="s">
        <v>299</v>
      </c>
      <c r="E15" s="17" t="s">
        <v>300</v>
      </c>
      <c r="F15" s="200" t="s">
        <v>301</v>
      </c>
      <c r="G15" s="201" t="s">
        <v>296</v>
      </c>
    </row>
    <row r="16" spans="1:7" ht="26.4">
      <c r="A16" s="202" t="s">
        <v>302</v>
      </c>
      <c r="B16" s="40" t="s">
        <v>303</v>
      </c>
      <c r="C16" s="40" t="s">
        <v>304</v>
      </c>
      <c r="D16" s="12" t="s">
        <v>18</v>
      </c>
      <c r="E16" s="40" t="s">
        <v>305</v>
      </c>
      <c r="F16" s="197" t="s">
        <v>303</v>
      </c>
      <c r="G16" s="203" t="s">
        <v>305</v>
      </c>
    </row>
    <row r="17" spans="1:7" ht="26.4">
      <c r="A17" s="199" t="s">
        <v>306</v>
      </c>
      <c r="B17" s="17" t="s">
        <v>299</v>
      </c>
      <c r="C17" s="17" t="s">
        <v>293</v>
      </c>
      <c r="D17" s="16" t="s">
        <v>307</v>
      </c>
      <c r="E17" s="17" t="s">
        <v>301</v>
      </c>
      <c r="F17" s="200" t="s">
        <v>308</v>
      </c>
      <c r="G17" s="203" t="s">
        <v>305</v>
      </c>
    </row>
    <row r="18" spans="1:7" ht="26.4">
      <c r="A18" s="202" t="s">
        <v>309</v>
      </c>
      <c r="B18" s="40" t="s">
        <v>310</v>
      </c>
      <c r="C18" s="40" t="s">
        <v>299</v>
      </c>
      <c r="D18" s="12" t="s">
        <v>311</v>
      </c>
      <c r="E18" s="40" t="s">
        <v>301</v>
      </c>
      <c r="F18" s="197" t="s">
        <v>18</v>
      </c>
      <c r="G18" s="19" t="s">
        <v>312</v>
      </c>
    </row>
    <row r="19" spans="1:7" ht="26.4">
      <c r="A19" s="204" t="s">
        <v>313</v>
      </c>
      <c r="B19" s="205" t="s">
        <v>314</v>
      </c>
      <c r="C19" s="205" t="s">
        <v>307</v>
      </c>
      <c r="D19" s="16" t="s">
        <v>307</v>
      </c>
      <c r="E19" s="205" t="s">
        <v>301</v>
      </c>
      <c r="F19" s="206" t="s">
        <v>312</v>
      </c>
      <c r="G19" s="19" t="s">
        <v>301</v>
      </c>
    </row>
    <row r="20" spans="1:7" ht="26.4">
      <c r="A20" s="199" t="s">
        <v>315</v>
      </c>
      <c r="B20" s="17" t="s">
        <v>293</v>
      </c>
      <c r="C20" s="16" t="s">
        <v>314</v>
      </c>
      <c r="D20" s="16" t="s">
        <v>316</v>
      </c>
      <c r="E20" s="17" t="s">
        <v>317</v>
      </c>
      <c r="F20" s="17" t="s">
        <v>312</v>
      </c>
      <c r="G20" s="207" t="s">
        <v>316</v>
      </c>
    </row>
    <row r="21" spans="1:7" ht="26.4">
      <c r="A21" s="35" t="s">
        <v>318</v>
      </c>
      <c r="B21" s="41" t="s">
        <v>319</v>
      </c>
      <c r="C21" s="41" t="s">
        <v>319</v>
      </c>
      <c r="D21" s="36" t="s">
        <v>263</v>
      </c>
      <c r="E21" s="41" t="s">
        <v>319</v>
      </c>
      <c r="F21" s="208" t="s">
        <v>319</v>
      </c>
      <c r="G21" s="209" t="s">
        <v>263</v>
      </c>
    </row>
    <row r="22" spans="1:7" ht="13.2">
      <c r="A22" s="25" t="s">
        <v>320</v>
      </c>
      <c r="B22" s="191"/>
      <c r="C22" s="192"/>
      <c r="D22" s="27"/>
      <c r="E22" s="192"/>
      <c r="F22" s="194"/>
      <c r="G22" s="195"/>
    </row>
    <row r="23" spans="1:7" ht="26.4">
      <c r="A23" s="196" t="s">
        <v>321</v>
      </c>
      <c r="B23" s="40" t="s">
        <v>322</v>
      </c>
      <c r="C23" s="40" t="s">
        <v>15</v>
      </c>
      <c r="D23" s="12" t="s">
        <v>323</v>
      </c>
      <c r="E23" s="210"/>
      <c r="F23" s="211" t="s">
        <v>324</v>
      </c>
      <c r="G23" s="212" t="s">
        <v>325</v>
      </c>
    </row>
    <row r="24" spans="1:7" ht="26.4">
      <c r="A24" s="199" t="s">
        <v>326</v>
      </c>
      <c r="B24" s="17" t="s">
        <v>327</v>
      </c>
      <c r="C24" s="17" t="s">
        <v>15</v>
      </c>
      <c r="D24" s="16" t="s">
        <v>323</v>
      </c>
      <c r="E24" s="213"/>
      <c r="F24" s="200" t="s">
        <v>324</v>
      </c>
      <c r="G24" s="212" t="s">
        <v>325</v>
      </c>
    </row>
    <row r="25" spans="1:7" ht="26.4">
      <c r="A25" s="202" t="s">
        <v>328</v>
      </c>
      <c r="B25" s="40" t="s">
        <v>323</v>
      </c>
      <c r="C25" s="40" t="s">
        <v>15</v>
      </c>
      <c r="D25" s="12" t="s">
        <v>323</v>
      </c>
      <c r="E25" s="210"/>
      <c r="F25" s="200" t="s">
        <v>324</v>
      </c>
      <c r="G25" s="201" t="s">
        <v>15</v>
      </c>
    </row>
    <row r="26" spans="1:7" ht="26.4">
      <c r="A26" s="199" t="s">
        <v>329</v>
      </c>
      <c r="B26" s="17" t="s">
        <v>323</v>
      </c>
      <c r="C26" s="17" t="s">
        <v>15</v>
      </c>
      <c r="D26" s="16" t="s">
        <v>323</v>
      </c>
      <c r="E26" s="214"/>
      <c r="F26" s="200" t="s">
        <v>324</v>
      </c>
      <c r="G26" s="201" t="s">
        <v>15</v>
      </c>
    </row>
    <row r="27" spans="1:7" ht="26.4">
      <c r="A27" s="35" t="s">
        <v>330</v>
      </c>
      <c r="B27" s="41" t="s">
        <v>319</v>
      </c>
      <c r="C27" s="41" t="s">
        <v>15</v>
      </c>
      <c r="D27" s="36" t="s">
        <v>263</v>
      </c>
      <c r="E27" s="215"/>
      <c r="F27" s="216" t="s">
        <v>319</v>
      </c>
      <c r="G27" s="217" t="s">
        <v>263</v>
      </c>
    </row>
  </sheetData>
  <mergeCells count="1">
    <mergeCell ref="B1:G1"/>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1A4788"/>
  </sheetPr>
  <dimension ref="A1:G3"/>
  <sheetViews>
    <sheetView tabSelected="1" workbookViewId="0">
      <pane xSplit="1" ySplit="2" topLeftCell="B3" activePane="bottomRight" state="frozen"/>
      <selection pane="topRight" activeCell="B1" sqref="B1"/>
      <selection pane="bottomLeft" activeCell="A3" sqref="A3"/>
      <selection pane="bottomRight" activeCell="B3" sqref="B3"/>
    </sheetView>
  </sheetViews>
  <sheetFormatPr defaultColWidth="14.44140625" defaultRowHeight="15.75" customHeight="1"/>
  <cols>
    <col min="1" max="1" width="57.33203125" customWidth="1"/>
    <col min="2" max="7" width="28.6640625" customWidth="1"/>
  </cols>
  <sheetData>
    <row r="1" spans="1:7" ht="30" customHeight="1">
      <c r="A1" s="135"/>
      <c r="B1" s="226" t="s">
        <v>265</v>
      </c>
      <c r="C1" s="221"/>
      <c r="D1" s="221"/>
      <c r="E1" s="221"/>
      <c r="F1" s="221"/>
      <c r="G1" s="221"/>
    </row>
    <row r="2" spans="1:7" ht="17.399999999999999">
      <c r="A2" s="136" t="s">
        <v>1</v>
      </c>
      <c r="B2" s="137" t="s">
        <v>2</v>
      </c>
      <c r="C2" s="137" t="s">
        <v>3</v>
      </c>
      <c r="D2" s="137" t="s">
        <v>4</v>
      </c>
      <c r="E2" s="137" t="s">
        <v>5</v>
      </c>
      <c r="F2" s="138" t="s">
        <v>6</v>
      </c>
      <c r="G2" s="139" t="s">
        <v>7</v>
      </c>
    </row>
    <row r="3" spans="1:7" ht="409.6">
      <c r="A3" s="67" t="s">
        <v>266</v>
      </c>
      <c r="B3" s="169" t="s">
        <v>267</v>
      </c>
      <c r="C3" s="170" t="s">
        <v>268</v>
      </c>
      <c r="D3" s="169"/>
      <c r="E3" s="169"/>
      <c r="F3" s="171" t="s">
        <v>269</v>
      </c>
      <c r="G3" s="172"/>
    </row>
  </sheetData>
  <mergeCells count="1">
    <mergeCell ref="B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Epidemiological model</vt:lpstr>
      <vt:lpstr>Cost model</vt:lpstr>
      <vt:lpstr>Policy options</vt:lpstr>
      <vt:lpstr>Optimum portfolio</vt:lpstr>
      <vt:lpstr>Technical assistance</vt:lpstr>
      <vt:lpstr>Past History</vt:lpstr>
      <vt:lpstr>Limitations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cfmcquaid</cp:lastModifiedBy>
  <dcterms:modified xsi:type="dcterms:W3CDTF">2018-01-12T10:21:09Z</dcterms:modified>
</cp:coreProperties>
</file>